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63" documentId="120_S{2AC9BD13-BADA-5192-A53E-5A8FF88502F6}" xr6:coauthVersionLast="47" xr6:coauthVersionMax="47" xr10:uidLastSave="{E614DB83-3EB9-4FE5-A9BB-3F3AE6F2C322}"/>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L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<sst xmlns="http://schemas.openxmlformats.org/spreadsheetml/2006/main" count="180307" uniqueCount="39133">
  <si>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</si>
  <si>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</si>
  <si>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</si>
  <si>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</si>
  <si>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</si>
  <si>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</si>
  <si>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</si>
  <si>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</si>
  <si>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</si>
  <si>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</si>
  <si>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</si>
  <si>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</si>
  <si>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</si>
  <si>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</si>
  <si>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</si>
  <si>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</si>
  <si>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</si>
  <si>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</si>
  <si>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</si>
  <si>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</si>
  <si>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</si>
  <si>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</si>
  <si>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</si>
  <si>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</si>
  <si>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</si>
  <si>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</si>
  <si>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</si>
  <si>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</si>
  <si>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</si>
  <si>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</si>
  <si>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</si>
  <si>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</si>
  <si>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</si>
  <si>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</si>
  <si>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</si>
  <si>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</si>
  <si>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</si>
  <si>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</si>
  <si>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</si>
  <si>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</si>
  <si>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</si>
  <si>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</si>
  <si>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</si>
  <si>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</si>
  <si>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</si>
  <si>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</si>
  <si>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</si>
  <si>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</si>
  <si>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</si>
  <si>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</si>
  <si>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</si>
  <si>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</si>
  <si>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</si>
  <si>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</si>
  <si>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</si>
  <si>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</si>
  <si>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</si>
  <si>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</si>
  <si>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</si>
  <si>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</si>
  <si>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</si>
  <si>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</si>
  <si>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</si>
  <si>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</si>
  <si>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</si>
  <si>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</si>
  <si>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</si>
  <si>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</si>
  <si>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</si>
  <si>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</si>
  <si>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</si>
  <si>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</si>
  <si>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</si>
  <si>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</si>
  <si>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</si>
  <si>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</si>
  <si>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</si>
  <si>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</si>
  <si>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</si>
  <si>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</si>
  <si>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</si>
  <si>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</si>
  <si>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</si>
  <si>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</si>
  <si>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</si>
  <si>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</si>
  <si>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</si>
  <si>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</si>
  <si>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</si>
  <si>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</si>
  <si>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</si>
  <si>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</si>
  <si>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</si>
  <si>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</si>
  <si>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</si>
  <si>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</si>
  <si>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</si>
  <si>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</si>
  <si>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</si>
  <si>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</si>
  <si>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</si>
  <si>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</si>
  <si>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</si>
  <si>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</si>
  <si>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</si>
  <si>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</si>
  <si>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</si>
  <si>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</si>
  <si>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</si>
  <si>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</si>
  <si>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</si>
  <si>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</si>
  <si>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</si>
  <si>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</si>
  <si>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</si>
  <si>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</si>
  <si>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</si>
  <si>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</si>
  <si>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</si>
  <si>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</si>
  <si>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</si>
  <si>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</si>
  <si>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</si>
  <si>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</si>
  <si>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</si>
  <si>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</si>
  <si>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</si>
  <si>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</si>
  <si>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</si>
  <si>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</si>
  <si>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</si>
  <si>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</si>
  <si>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</si>
  <si>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</si>
  <si>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</si>
  <si>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</si>
  <si>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</si>
  <si>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</si>
  <si>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</si>
  <si>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</si>
  <si>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</si>
  <si>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</si>
  <si>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</si>
  <si>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</si>
  <si>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</si>
  <si>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</si>
  <si>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</si>
  <si>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</si>
  <si>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</si>
  <si>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</si>
  <si>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</si>
  <si>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</si>
  <si>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</si>
  <si>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</si>
  <si>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</si>
  <si>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</si>
  <si>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</si>
  <si>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</si>
  <si>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</si>
  <si>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</si>
  <si>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</si>
  <si>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</si>
  <si>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</si>
  <si>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</si>
  <si>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</si>
  <si>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</si>
  <si>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</si>
  <si>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</si>
  <si>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</si>
  <si>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</si>
  <si>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</si>
  <si>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</si>
  <si>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</si>
  <si>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</si>
  <si>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</si>
  <si>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</si>
  <si>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</si>
  <si>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</si>
  <si>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</si>
  <si>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</si>
  <si>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</si>
  <si>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</si>
  <si>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</si>
  <si>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</si>
  <si>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</si>
  <si>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</si>
  <si>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</si>
  <si>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</si>
  <si>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</si>
  <si>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</si>
  <si>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</si>
  <si>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</si>
  <si>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</si>
  <si>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</si>
  <si>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</si>
  <si>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</si>
  <si>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</si>
  <si>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</si>
  <si>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</si>
  <si>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</si>
  <si>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</si>
  <si>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</si>
  <si>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</si>
  <si>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</si>
  <si>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</si>
  <si>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</si>
  <si>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</si>
  <si>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</si>
  <si>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</si>
  <si>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</si>
  <si>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</si>
  <si>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</si>
  <si>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</si>
  <si>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</si>
  <si>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</si>
  <si>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</si>
  <si>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</si>
  <si>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</si>
  <si>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</si>
  <si>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</si>
  <si>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</si>
  <si>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</si>
  <si>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</si>
  <si>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</si>
  <si>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</si>
  <si>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</si>
  <si>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</si>
  <si>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</si>
  <si>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</si>
  <si>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</si>
  <si>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</si>
  <si>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</si>
  <si>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</si>
  <si>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</si>
  <si>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</si>
  <si>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</si>
  <si>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</si>
  <si>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</si>
  <si>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</si>
  <si>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</si>
  <si>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</si>
  <si>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</si>
  <si>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</si>
  <si>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</si>
  <si>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</si>
  <si>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</si>
  <si>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</si>
  <si>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</si>
  <si>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</si>
  <si>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</si>
  <si>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</si>
  <si>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</si>
  <si>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</si>
  <si>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</si>
  <si>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</si>
  <si>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</si>
  <si>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</si>
  <si>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</si>
  <si>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</si>
  <si>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</si>
  <si>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</si>
  <si>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</si>
  <si>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</si>
  <si>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</si>
  <si>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</si>
  <si>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</si>
  <si>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</si>
  <si>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</si>
  <si>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</si>
  <si>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</si>
  <si>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</si>
  <si>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</si>
  <si>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</si>
  <si>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</si>
  <si>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</si>
  <si>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</si>
  <si>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</si>
  <si>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</si>
  <si>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</si>
  <si>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</si>
  <si>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</si>
  <si>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</si>
  <si>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</si>
  <si>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</si>
  <si>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</si>
  <si>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</si>
  <si>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</si>
  <si>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</si>
  <si>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</si>
  <si>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</si>
  <si>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</si>
  <si>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</si>
  <si>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</si>
  <si>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</si>
  <si>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</si>
  <si>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</si>
  <si>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</si>
  <si>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</si>
  <si>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</si>
  <si>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</si>
  <si>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</si>
  <si>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</si>
  <si>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</si>
  <si>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</si>
  <si>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</si>
  <si>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</si>
  <si>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</si>
  <si>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</si>
  <si>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</si>
  <si>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</si>
  <si>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</si>
  <si>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</si>
  <si>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</si>
  <si>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</si>
  <si>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</si>
  <si>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</si>
  <si>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</si>
  <si>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</si>
  <si>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</si>
  <si>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</si>
  <si>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</si>
  <si>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</si>
  <si>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</si>
  <si>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</si>
  <si>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</si>
  <si>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</si>
  <si>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</si>
  <si>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</si>
  <si>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</si>
  <si>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</si>
  <si>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</si>
  <si>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</si>
  <si>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</si>
  <si>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</si>
  <si>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</si>
  <si>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</si>
  <si>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</si>
  <si>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</si>
  <si>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</si>
  <si>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</si>
  <si>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</si>
  <si>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</si>
  <si>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</si>
  <si>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</si>
  <si>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</si>
  <si>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</si>
  <si>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</si>
  <si>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</si>
  <si>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</si>
  <si>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</si>
  <si>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</si>
  <si>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</si>
  <si>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</si>
  <si>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</si>
  <si>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</si>
  <si>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</si>
  <si>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</si>
  <si>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</si>
  <si>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</si>
  <si>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</si>
  <si>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</si>
  <si>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</si>
  <si>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</si>
  <si>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</si>
  <si>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</si>
  <si>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</si>
  <si>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</si>
  <si>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</si>
  <si>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</si>
  <si>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</si>
  <si>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</si>
  <si>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</si>
  <si>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</si>
  <si>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</si>
  <si>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</si>
  <si>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</si>
  <si>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</si>
  <si>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</si>
  <si>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</si>
  <si>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</si>
  <si>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</si>
  <si>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</si>
  <si>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</si>
  <si>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</si>
  <si>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</si>
  <si>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</si>
  <si>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</si>
  <si>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</si>
  <si>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</si>
  <si>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</si>
  <si>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</si>
  <si>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</si>
  <si>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</si>
  <si>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</si>
  <si>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</si>
  <si>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</si>
  <si>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</si>
  <si>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</si>
  <si>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</si>
  <si>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</si>
  <si>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</si>
  <si>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</si>
  <si>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</si>
  <si>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</si>
  <si>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</si>
  <si>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</si>
  <si>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</si>
  <si>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</si>
  <si>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</si>
  <si>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</si>
  <si>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</si>
  <si>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</si>
  <si>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</si>
  <si>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</si>
  <si>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</si>
  <si>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</si>
  <si>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</si>
  <si>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</si>
  <si>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</si>
  <si>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</si>
  <si>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</si>
  <si>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</si>
  <si>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</si>
  <si>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</si>
  <si>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</si>
  <si>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</si>
  <si>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</si>
  <si>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</si>
  <si>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</si>
  <si>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</si>
  <si>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</si>
  <si>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</si>
  <si>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</si>
  <si>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</si>
  <si>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</si>
  <si>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</si>
  <si>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</si>
  <si>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</si>
  <si>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</si>
  <si>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</si>
  <si>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</si>
  <si>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</si>
  <si>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</si>
  <si>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</si>
  <si>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</si>
  <si>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</si>
  <si>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</si>
  <si>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</si>
  <si>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</si>
  <si>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</si>
  <si>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</si>
  <si>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</si>
  <si>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</si>
  <si>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</si>
  <si>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</si>
  <si>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</si>
  <si>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</si>
  <si>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</si>
  <si>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</si>
  <si>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</si>
  <si>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</si>
  <si>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</si>
  <si>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</si>
  <si>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</si>
  <si>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</si>
  <si>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</si>
  <si>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</si>
  <si>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</si>
  <si>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</si>
  <si>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</si>
  <si>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</si>
  <si>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</si>
  <si>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</si>
  <si>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</si>
  <si>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</si>
  <si>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</si>
  <si>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</si>
  <si>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</si>
  <si>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</si>
  <si>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</si>
  <si>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</si>
  <si>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</si>
  <si>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</si>
  <si>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</si>
  <si>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</si>
  <si>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</si>
  <si>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</si>
  <si>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</si>
  <si>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</si>
  <si>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</si>
  <si>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</si>
  <si>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</si>
  <si>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</si>
  <si>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</si>
  <si>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</si>
  <si>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</si>
  <si>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</si>
  <si>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</si>
  <si>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</si>
  <si>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</si>
  <si>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</si>
  <si>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</si>
  <si>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</si>
  <si>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</si>
  <si>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</si>
  <si>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</si>
  <si>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</si>
  <si>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</si>
  <si>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</si>
  <si>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</si>
  <si>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</si>
  <si>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</si>
  <si>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</si>
  <si>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</si>
  <si>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</si>
  <si>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</si>
  <si>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</si>
  <si>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</si>
  <si>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</si>
  <si>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</si>
  <si>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</si>
  <si>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</si>
  <si>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</si>
  <si>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</si>
  <si>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</si>
  <si>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</si>
  <si>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</si>
  <si>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</si>
  <si>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</si>
  <si>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</si>
  <si>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</si>
  <si>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</si>
  <si>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</si>
  <si>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</si>
  <si>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</si>
  <si>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</si>
  <si>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</si>
  <si>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</si>
  <si>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</si>
  <si>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</si>
  <si>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</si>
  <si>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</si>
  <si>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</si>
  <si>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</si>
  <si>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</si>
  <si>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</si>
  <si>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</si>
  <si>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</si>
  <si>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</si>
  <si>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</si>
  <si>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</si>
  <si>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</si>
  <si>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</si>
  <si>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</si>
  <si>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</si>
  <si>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</si>
  <si>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</si>
  <si>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</si>
  <si>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</si>
  <si>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</si>
  <si>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</si>
  <si>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</si>
  <si>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</si>
  <si>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</si>
  <si>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</si>
  <si>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</si>
  <si>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</si>
  <si>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</si>
  <si>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</si>
  <si>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</si>
  <si>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</si>
  <si>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</si>
  <si>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</si>
  <si>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</si>
  <si>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</si>
  <si>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</si>
  <si>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</si>
  <si>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</si>
  <si>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</si>
  <si>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</si>
  <si>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</si>
  <si>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</si>
  <si>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</si>
  <si>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</si>
  <si>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</si>
  <si>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</si>
  <si>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</si>
  <si>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</si>
  <si>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</si>
  <si>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</si>
  <si>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</si>
  <si>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</si>
  <si>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</si>
  <si>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</si>
  <si>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</si>
  <si>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</si>
  <si>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</si>
  <si>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</si>
  <si>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</si>
  <si>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</si>
  <si>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</si>
  <si>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</si>
  <si>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</si>
  <si>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</si>
  <si>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</si>
  <si>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</si>
  <si>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</si>
  <si>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</si>
  <si>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</si>
  <si>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</si>
  <si>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</si>
  <si>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</si>
  <si>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</si>
  <si>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</si>
  <si>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</si>
  <si>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</si>
  <si>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</si>
  <si>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</si>
  <si>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</si>
  <si>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</si>
  <si>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</si>
  <si>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</si>
  <si>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</si>
  <si>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</si>
  <si>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</si>
  <si>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</si>
  <si>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</si>
  <si>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</si>
  <si>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</si>
  <si>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</si>
  <si>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</si>
  <si>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</si>
  <si>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</si>
  <si>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</si>
  <si>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</si>
  <si>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</si>
  <si>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</si>
  <si>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</si>
  <si>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</si>
  <si>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</si>
  <si>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</si>
  <si>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</si>
  <si>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</si>
  <si>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</si>
  <si>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</si>
  <si>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</si>
  <si>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</si>
  <si>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</si>
  <si>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</si>
  <si>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</si>
  <si>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</si>
  <si>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</si>
  <si>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</si>
  <si>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</si>
  <si>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</si>
  <si>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</si>
  <si>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</si>
  <si>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</si>
  <si>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</si>
  <si>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</si>
  <si>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</si>
  <si>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</si>
  <si>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</si>
  <si>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</si>
  <si>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</si>
  <si>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</si>
  <si>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</si>
  <si>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</si>
  <si>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</si>
  <si>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</si>
  <si>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</si>
  <si>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</si>
  <si>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</si>
  <si>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</si>
  <si>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</si>
  <si>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</si>
  <si>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</si>
  <si>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</si>
  <si>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</si>
  <si>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</si>
  <si>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</si>
  <si>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</si>
  <si>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</si>
  <si>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</si>
  <si>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</si>
  <si>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</si>
  <si>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</si>
  <si>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</si>
  <si>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</si>
  <si>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</si>
  <si>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</si>
  <si>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</si>
  <si>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</si>
  <si>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</si>
  <si>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</si>
  <si>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</si>
  <si>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</si>
  <si>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</si>
  <si>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</si>
  <si>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</si>
  <si>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</si>
  <si>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</si>
  <si>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</si>
  <si>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</si>
  <si>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</si>
  <si>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</si>
  <si>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</si>
  <si>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</si>
  <si>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</si>
  <si>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</si>
  <si>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</si>
  <si>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</si>
  <si>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</si>
  <si>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</si>
  <si>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</si>
  <si>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</si>
  <si>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</si>
  <si>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</si>
  <si>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</si>
  <si>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</si>
  <si>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</si>
  <si>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</si>
  <si>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</si>
  <si>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</si>
  <si>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</si>
  <si>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</si>
  <si>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</si>
  <si>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</si>
  <si>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</si>
  <si>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</si>
  <si>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</si>
  <si>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</si>
  <si>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</si>
  <si>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</si>
  <si>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</si>
  <si>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</si>
  <si>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</si>
  <si>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</si>
  <si>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</si>
  <si>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</si>
  <si>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</si>
  <si>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</si>
  <si>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</si>
  <si>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</si>
  <si>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</si>
  <si>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</si>
  <si>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</si>
  <si>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</si>
  <si>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</si>
  <si>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</si>
  <si>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</si>
  <si>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</si>
  <si>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</si>
  <si>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</si>
  <si>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</si>
  <si>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</si>
  <si>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</si>
  <si>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</si>
  <si>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</si>
  <si>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</si>
  <si>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</si>
  <si>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</si>
  <si>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</si>
  <si>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</si>
  <si>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</si>
  <si>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</si>
  <si>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</si>
  <si>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</si>
  <si>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</si>
  <si>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</si>
  <si>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</si>
  <si>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</si>
  <si>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</si>
  <si>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</si>
  <si>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</si>
  <si>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</si>
  <si>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</si>
  <si>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</si>
  <si>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</si>
  <si>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</si>
  <si>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</si>
  <si>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</si>
  <si>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</si>
  <si>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</si>
  <si>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</si>
  <si>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</si>
  <si>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</si>
  <si>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</si>
  <si>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</si>
  <si>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</si>
  <si>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</si>
  <si>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</si>
  <si>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</si>
  <si>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</si>
  <si>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</si>
  <si>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</si>
  <si>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</si>
  <si>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</si>
  <si>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</si>
  <si>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</si>
  <si>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</si>
  <si>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</si>
  <si>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</si>
  <si>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</si>
  <si>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</si>
  <si>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</si>
  <si>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</si>
  <si>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</si>
  <si>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</si>
  <si>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</si>
  <si>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</si>
  <si>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</si>
  <si>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</si>
  <si>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</si>
  <si>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</si>
  <si>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</si>
  <si>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</si>
  <si>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</si>
  <si>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</si>
  <si>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</si>
  <si>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</si>
  <si>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</si>
  <si>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</si>
  <si>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</si>
  <si>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</si>
  <si>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</si>
  <si>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</si>
  <si>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</si>
  <si>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</si>
  <si>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</si>
  <si>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</si>
  <si>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</si>
  <si>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</si>
  <si>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</si>
  <si>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</si>
  <si>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</si>
  <si>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</si>
  <si>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</si>
  <si>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</si>
  <si>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</si>
  <si>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</si>
  <si>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</si>
  <si>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</si>
  <si>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</si>
  <si>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</si>
  <si>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</si>
  <si>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</si>
  <si>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</si>
  <si>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</si>
  <si>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</si>
  <si>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</si>
  <si>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</si>
  <si>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</si>
  <si>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</si>
  <si>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</si>
  <si>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</si>
  <si>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</si>
  <si>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</si>
  <si>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</si>
  <si>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</si>
  <si>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</si>
  <si>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</si>
  <si>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</si>
  <si>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</si>
  <si>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</si>
  <si>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</si>
  <si>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</si>
  <si>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</si>
  <si>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</si>
  <si>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</si>
  <si>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</si>
  <si>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</si>
  <si>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</si>
  <si>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</si>
  <si>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</si>
  <si>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</si>
  <si>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</si>
  <si>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</si>
  <si>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</si>
  <si>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</si>
  <si>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</si>
  <si>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</si>
  <si>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</si>
  <si>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</si>
  <si>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</si>
  <si>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</si>
  <si>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</si>
  <si>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</si>
  <si>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</si>
  <si>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</si>
  <si>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</si>
  <si>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</si>
  <si>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</si>
  <si>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</si>
  <si>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</si>
  <si>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</si>
  <si>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</si>
  <si>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</si>
  <si>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</si>
  <si>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</si>
  <si>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</si>
  <si>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</si>
  <si>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</si>
  <si>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</si>
  <si>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</si>
  <si>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</si>
  <si>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</si>
  <si>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</si>
  <si>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</si>
  <si>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</si>
  <si>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</si>
  <si>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</si>
  <si>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</si>
  <si>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</si>
  <si>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</si>
  <si>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</si>
  <si>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</si>
  <si>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</si>
  <si>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</si>
  <si>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</si>
  <si>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</si>
  <si>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</si>
  <si>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</si>
  <si>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</si>
  <si>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</si>
  <si>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</si>
  <si>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</si>
  <si>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</si>
  <si>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</si>
  <si>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</si>
  <si>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</si>
  <si>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</si>
  <si>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</si>
  <si>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</si>
  <si>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</si>
  <si>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</si>
  <si>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</si>
  <si>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</si>
  <si>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</si>
  <si>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</si>
  <si>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</si>
  <si>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</si>
  <si>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</si>
  <si>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</si>
  <si>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</si>
  <si>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</si>
  <si>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</si>
  <si>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</si>
  <si>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</si>
  <si>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</si>
  <si>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</si>
  <si>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</si>
  <si>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</si>
  <si>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</si>
  <si>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</si>
  <si>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</si>
  <si>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</si>
  <si>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</si>
  <si>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</si>
  <si>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</si>
  <si>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</si>
  <si>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</si>
  <si>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</si>
  <si>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</si>
  <si>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</si>
  <si>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</si>
  <si>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</si>
  <si>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</si>
  <si>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</si>
  <si>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</si>
  <si>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</si>
  <si>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</si>
  <si>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</si>
  <si>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</si>
  <si>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</si>
  <si>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</si>
  <si>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</si>
  <si>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</si>
  <si>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</si>
  <si>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</si>
  <si>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</si>
  <si>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</si>
  <si>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</si>
  <si>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</si>
  <si>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</si>
  <si>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</si>
  <si>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</si>
  <si>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</si>
  <si>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</si>
  <si>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</si>
  <si>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</si>
  <si>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</si>
  <si>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</si>
  <si>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</si>
  <si>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</si>
  <si>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</si>
  <si>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</si>
  <si>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</si>
  <si>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</si>
  <si>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</si>
  <si>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</si>
  <si>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</si>
  <si>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</si>
  <si>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</si>
  <si>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</si>
  <si>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</si>
  <si>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</si>
  <si>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</si>
  <si>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</si>
  <si>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</si>
  <si>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</si>
  <si>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</si>
  <si>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</si>
  <si>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</si>
  <si>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</si>
  <si>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</si>
  <si>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</si>
  <si>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</si>
  <si>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</si>
  <si>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</si>
  <si>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</si>
  <si>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</si>
  <si>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</si>
  <si>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</si>
  <si>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</si>
  <si>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</si>
  <si>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</si>
  <si>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</si>
  <si>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</si>
  <si>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</si>
  <si>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</si>
  <si>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</si>
  <si>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</si>
  <si>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</si>
  <si>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</si>
  <si>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</si>
  <si>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</si>
  <si>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</si>
  <si>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</si>
  <si>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</si>
  <si>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</si>
  <si>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</si>
  <si>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</si>
  <si>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</si>
  <si>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</si>
  <si>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</si>
  <si>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</si>
  <si>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</si>
  <si>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</si>
  <si>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</si>
  <si>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</si>
  <si>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</si>
  <si>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</si>
  <si>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</si>
  <si>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</si>
  <si>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</si>
  <si>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</si>
  <si>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</si>
  <si>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</si>
  <si>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</si>
  <si>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</si>
  <si>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</si>
  <si>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</si>
  <si>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</si>
  <si>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</si>
  <si>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</si>
  <si>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</si>
  <si>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</si>
  <si>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</si>
  <si>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</si>
  <si>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</si>
  <si>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</si>
  <si>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</si>
  <si>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</si>
  <si>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</si>
  <si>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</si>
  <si>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</si>
  <si>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</si>
  <si>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</si>
  <si>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</si>
  <si>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</si>
  <si>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</si>
  <si>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</si>
  <si>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</si>
  <si>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</si>
  <si>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</si>
  <si>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</si>
  <si>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</si>
  <si>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</si>
  <si>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</si>
  <si>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</si>
  <si>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</si>
  <si>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</si>
  <si>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</si>
  <si>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</si>
  <si>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</si>
  <si>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</si>
  <si>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</si>
  <si>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</si>
  <si>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</si>
  <si>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</si>
  <si>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</si>
  <si>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</si>
  <si>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</si>
  <si>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</si>
  <si>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</si>
  <si>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</si>
  <si>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</si>
  <si>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</si>
  <si>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</si>
  <si>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</si>
  <si>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</si>
  <si>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</si>
  <si>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</si>
  <si>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</si>
  <si>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</si>
  <si>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</si>
  <si>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</si>
  <si>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</si>
  <si>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</si>
  <si>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</si>
  <si>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</si>
  <si>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</si>
  <si>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</si>
  <si>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</si>
  <si>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</si>
  <si>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</si>
  <si>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</si>
  <si>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</si>
  <si>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</si>
  <si>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</si>
  <si>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</si>
  <si>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</si>
  <si>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</si>
  <si>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</si>
  <si>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</si>
  <si>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</si>
  <si>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</si>
  <si>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</si>
  <si>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</si>
  <si>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</si>
  <si>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</si>
  <si>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</si>
  <si>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</si>
  <si>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</si>
  <si>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</si>
  <si>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</si>
  <si>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</si>
  <si>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</si>
  <si>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</si>
  <si>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</si>
  <si>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</si>
  <si>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</si>
  <si>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</si>
  <si>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</si>
  <si>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</si>
  <si>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</si>
  <si>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</si>
  <si>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</si>
  <si>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</si>
  <si>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</si>
  <si>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</si>
  <si>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</si>
  <si>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</si>
  <si>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</si>
  <si>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</si>
  <si>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</si>
  <si>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</si>
  <si>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</si>
  <si>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</si>
  <si>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</si>
  <si>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</si>
  <si>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</si>
  <si>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</si>
  <si>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</si>
  <si>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</si>
  <si>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</si>
  <si>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</si>
  <si>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</si>
  <si>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</si>
  <si>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</si>
  <si>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</si>
  <si>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</si>
  <si>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</si>
  <si>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</si>
  <si>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</si>
  <si>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</si>
  <si>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</si>
  <si>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</si>
  <si>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</si>
  <si>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</si>
  <si>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</si>
  <si>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</si>
  <si>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</si>
  <si>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</si>
  <si>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</si>
  <si>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</si>
  <si>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</si>
  <si>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</si>
  <si>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</si>
  <si>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</si>
  <si>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</si>
  <si>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</si>
  <si>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</si>
  <si>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</si>
  <si>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</si>
  <si>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</si>
  <si>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</si>
  <si>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</si>
  <si>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</si>
  <si>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</si>
  <si>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</si>
  <si>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</si>
  <si>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</si>
  <si>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</si>
  <si>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</si>
  <si>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</si>
  <si>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</si>
  <si>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</si>
  <si>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</si>
  <si>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</si>
  <si>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</si>
  <si>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</si>
  <si>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</si>
  <si>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</si>
  <si>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</si>
  <si>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</si>
  <si>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</si>
  <si>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</si>
  <si>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</si>
  <si>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</si>
  <si>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</si>
  <si>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</si>
  <si>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</si>
  <si>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</si>
  <si>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</si>
  <si>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</si>
  <si>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</si>
  <si>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</si>
  <si>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</si>
  <si>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</si>
  <si>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</si>
  <si>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</si>
  <si>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</si>
  <si>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</si>
  <si>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</si>
  <si>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</si>
  <si>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</si>
  <si>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</si>
  <si>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</si>
  <si>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</si>
  <si>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</si>
  <si>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</si>
  <si>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</si>
  <si>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</si>
  <si>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</si>
  <si>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</si>
  <si>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</si>
  <si>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</si>
  <si>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</si>
  <si>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</si>
  <si>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</si>
  <si>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</si>
  <si>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</si>
  <si>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</si>
  <si>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</si>
  <si>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</si>
  <si>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</si>
  <si>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</si>
  <si>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</si>
  <si>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</si>
  <si>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</si>
  <si>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</si>
  <si>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</si>
  <si>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</si>
  <si>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</si>
  <si>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</si>
  <si>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</si>
  <si>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</si>
  <si>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</si>
  <si>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</si>
  <si>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</si>
  <si>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</si>
  <si>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</si>
  <si>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</si>
  <si>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</si>
  <si>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</si>
  <si>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</si>
  <si>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</si>
  <si>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</si>
  <si>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</si>
  <si>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</si>
  <si>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</si>
  <si>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</si>
  <si>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</si>
  <si>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</si>
  <si>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</si>
  <si>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</si>
  <si>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</si>
  <si>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</si>
  <si>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</si>
  <si>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</si>
  <si>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</si>
  <si>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</si>
  <si>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</si>
  <si>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</si>
  <si>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</si>
  <si>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</si>
  <si>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</si>
  <si>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</si>
  <si>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</si>
  <si>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</si>
  <si>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</si>
  <si>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</si>
  <si>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</si>
  <si>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</si>
  <si>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</si>
  <si>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</si>
  <si>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</si>
  <si>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</si>
  <si>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</si>
  <si>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</si>
  <si>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</si>
  <si>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</si>
  <si>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</si>
  <si>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</si>
  <si>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</si>
  <si>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</si>
  <si>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</si>
  <si>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</si>
  <si>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</si>
  <si>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</si>
  <si>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</si>
  <si>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</si>
  <si>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</si>
  <si>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</si>
  <si>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</si>
  <si>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</si>
  <si>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</si>
  <si>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</si>
  <si>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</si>
  <si>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</si>
  <si>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</si>
  <si>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</si>
  <si>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</si>
  <si>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</si>
  <si>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</si>
  <si>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</si>
  <si>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</si>
  <si>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</si>
  <si>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</si>
  <si>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</si>
  <si>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</si>
  <si>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</si>
  <si>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</si>
  <si>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</si>
  <si>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</si>
  <si>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</si>
  <si>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</si>
  <si>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</si>
  <si>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</si>
  <si>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</si>
  <si>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</si>
  <si>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</si>
  <si>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</si>
  <si>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</si>
  <si>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</si>
  <si>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</si>
  <si>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</si>
  <si>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</si>
  <si>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</si>
  <si>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</si>
  <si>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</si>
  <si>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</si>
  <si>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</si>
  <si>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</si>
  <si>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</si>
  <si>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</si>
  <si>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</si>
  <si>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</si>
  <si>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</si>
  <si>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</si>
  <si>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</si>
  <si>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</si>
  <si>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</si>
  <si>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</si>
  <si>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</si>
  <si>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</si>
  <si>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</si>
  <si>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</si>
  <si>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</si>
  <si>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</si>
  <si>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</si>
  <si>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</si>
  <si>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</si>
  <si>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</si>
  <si>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</si>
  <si>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</si>
  <si>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</si>
  <si>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</si>
  <si>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</si>
  <si>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</si>
  <si>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</si>
  <si>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</si>
  <si>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</si>
  <si>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</si>
  <si>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</si>
  <si>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</si>
  <si>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</si>
  <si>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</si>
  <si>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</si>
  <si>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</si>
  <si>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</si>
  <si>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</si>
  <si>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</si>
  <si>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</si>
  <si>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</si>
  <si>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</si>
  <si>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</si>
  <si>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</si>
  <si>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</si>
  <si>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</si>
  <si>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</si>
  <si>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</si>
  <si>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</si>
  <si>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</si>
  <si>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</si>
  <si>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</si>
  <si>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</si>
  <si>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</si>
  <si>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</si>
  <si>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</si>
  <si>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</si>
  <si>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</si>
  <si>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</si>
  <si>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</si>
  <si>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</si>
  <si>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</si>
  <si>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</si>
  <si>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</si>
  <si>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</si>
  <si>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</si>
  <si>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</si>
  <si>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</si>
  <si>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</si>
  <si>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</si>
  <si>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</si>
  <si>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</si>
  <si>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</si>
  <si>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</si>
  <si>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</si>
  <si>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</si>
  <si>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</si>
  <si>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</si>
  <si>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</si>
  <si>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</si>
  <si>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</si>
  <si>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</si>
  <si>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</si>
  <si>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</si>
  <si>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</si>
  <si>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</si>
  <si>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</si>
  <si>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</si>
  <si>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</si>
  <si>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</si>
  <si>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</si>
  <si>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</si>
  <si>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</si>
  <si>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</si>
  <si>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</si>
  <si>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</si>
  <si>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</si>
  <si>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</si>
  <si>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</si>
  <si>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</si>
  <si>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</si>
  <si>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</si>
  <si>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</si>
  <si>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</si>
  <si>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</si>
  <si>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</si>
  <si>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</si>
  <si>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</si>
  <si>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</si>
  <si>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</si>
  <si>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</si>
  <si>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</si>
  <si>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</si>
  <si>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</si>
  <si>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</si>
  <si>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</si>
  <si>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</si>
  <si>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</si>
  <si>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</si>
  <si>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</si>
  <si>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</si>
  <si>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</si>
  <si>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</si>
  <si>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</si>
  <si>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</si>
  <si>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</si>
  <si>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</si>
  <si>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</si>
  <si>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</si>
  <si>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</si>
  <si>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</si>
  <si>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</si>
  <si>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</si>
  <si>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</si>
  <si>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</si>
  <si>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</si>
  <si>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</si>
  <si>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</si>
  <si>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</si>
  <si>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</si>
  <si>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</si>
  <si>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</si>
  <si>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</si>
  <si>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</si>
  <si>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</si>
  <si>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</si>
  <si>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</si>
  <si>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</si>
  <si>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</si>
  <si>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</si>
  <si>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</si>
  <si>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</si>
  <si>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</si>
  <si>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</si>
  <si>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</si>
  <si>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</si>
  <si>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</si>
  <si>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</si>
  <si>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</si>
  <si>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</si>
  <si>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</si>
  <si>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</si>
  <si>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</si>
  <si>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</si>
  <si>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</si>
  <si>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</si>
  <si>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</si>
  <si>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</si>
  <si>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</si>
  <si>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</si>
  <si>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</si>
  <si>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</si>
  <si>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</si>
  <si>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</si>
  <si>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</si>
  <si>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</si>
  <si>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</si>
  <si>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</si>
  <si>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</si>
  <si>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</si>
  <si>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</si>
  <si>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</si>
  <si>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</si>
  <si>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</si>
  <si>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</si>
  <si>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</si>
  <si>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</si>
  <si>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</si>
  <si>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</si>
  <si>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</si>
  <si>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</si>
  <si>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</si>
  <si>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</si>
  <si>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</si>
  <si>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</si>
  <si>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</si>
  <si>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</si>
  <si>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</si>
  <si>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</si>
  <si>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</si>
  <si>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</si>
  <si>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</si>
  <si>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</si>
  <si>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</si>
  <si>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</si>
  <si>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</si>
  <si>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</si>
  <si>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</si>
  <si>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</si>
  <si>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</si>
  <si>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</si>
  <si>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</si>
  <si>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</si>
  <si>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</si>
  <si>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</si>
  <si>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</si>
  <si>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</si>
  <si>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</si>
  <si>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</si>
  <si>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</si>
  <si>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</si>
  <si>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</si>
  <si>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</si>
  <si>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</si>
  <si>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</si>
  <si>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</si>
  <si>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</si>
  <si>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</si>
  <si>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</si>
  <si>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</si>
  <si>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</si>
  <si>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</si>
  <si>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</si>
  <si>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</si>
  <si>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</si>
  <si>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</si>
  <si>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</si>
  <si>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</si>
  <si>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</si>
  <si>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</si>
  <si>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</si>
  <si>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</si>
  <si>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</si>
  <si>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</si>
  <si>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</si>
  <si>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</si>
  <si>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</si>
  <si>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</si>
  <si>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</si>
  <si>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</si>
  <si>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</si>
  <si>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</si>
  <si>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</si>
  <si>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</si>
  <si>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</si>
  <si>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</si>
  <si>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</si>
  <si>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</si>
  <si>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</si>
  <si>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</si>
  <si>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</si>
  <si>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</si>
  <si>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</si>
  <si>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</si>
  <si>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</si>
  <si>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</si>
  <si>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</si>
  <si>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</si>
  <si>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</si>
  <si>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</si>
  <si>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</si>
  <si>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</si>
  <si>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</si>
  <si>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</si>
  <si>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</si>
  <si>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</si>
  <si>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</si>
  <si>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</si>
  <si>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</si>
  <si>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</si>
  <si>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</si>
  <si>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</si>
  <si>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</si>
  <si>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</si>
  <si>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</si>
  <si>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</si>
  <si>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</si>
  <si>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</si>
  <si>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</si>
  <si>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</si>
  <si>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</si>
  <si>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</si>
  <si>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</si>
  <si>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</si>
  <si>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</si>
  <si>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</si>
  <si>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</si>
  <si>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</si>
  <si>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</si>
  <si>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</si>
  <si>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</si>
  <si>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</si>
  <si>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</si>
  <si>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</si>
  <si>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</si>
  <si>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</si>
  <si>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</si>
  <si>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</si>
  <si>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</si>
  <si>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</si>
  <si>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</si>
  <si>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</si>
  <si>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</si>
  <si>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</si>
  <si>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</si>
  <si>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</si>
  <si>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</si>
  <si>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</si>
  <si>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</si>
  <si>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</si>
  <si>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</si>
  <si>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</si>
  <si>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</si>
  <si>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</si>
  <si>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</si>
  <si>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</si>
  <si>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</si>
  <si>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</si>
  <si>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</si>
  <si>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</si>
  <si>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</si>
  <si>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</si>
  <si>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</si>
  <si>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</si>
  <si>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</si>
  <si>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</si>
  <si>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</si>
  <si>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</si>
  <si>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</si>
  <si>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</si>
  <si>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</si>
  <si>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</si>
  <si>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</si>
  <si>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</si>
  <si>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</si>
  <si>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</si>
  <si>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</si>
  <si>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</si>
  <si>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</si>
  <si>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</si>
  <si>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</si>
  <si>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</si>
  <si>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</si>
  <si>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</si>
  <si>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</si>
  <si>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</si>
  <si>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</si>
  <si>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</si>
  <si>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</si>
  <si>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</si>
  <si>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</si>
  <si>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</si>
  <si>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</si>
  <si>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</si>
  <si>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</si>
  <si>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</si>
  <si>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</si>
  <si>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</si>
  <si>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</si>
  <si>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</si>
  <si>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</si>
  <si>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</si>
  <si>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</si>
  <si>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</si>
  <si>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</si>
  <si>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</si>
  <si>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</si>
  <si>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</si>
  <si>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</si>
  <si>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</si>
  <si>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</si>
  <si>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</si>
  <si>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</si>
  <si>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</si>
  <si>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</si>
  <si>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</si>
  <si>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</si>
  <si>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</si>
  <si>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</si>
  <si>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</si>
  <si>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</si>
  <si>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</si>
  <si>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</si>
  <si>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</si>
  <si>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</si>
  <si>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</si>
  <si>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</si>
  <si>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</si>
  <si>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</si>
  <si>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</si>
  <si>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</si>
  <si>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</si>
  <si>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</si>
  <si>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</si>
  <si>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</si>
  <si>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</si>
  <si>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</si>
  <si>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</si>
  <si>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</si>
  <si>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</si>
  <si>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</si>
  <si>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</si>
  <si>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</si>
  <si>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</si>
  <si>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</si>
  <si>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</si>
  <si>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</si>
  <si>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</si>
  <si>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</si>
  <si>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</si>
  <si>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</si>
  <si>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</si>
  <si>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</si>
  <si>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</si>
  <si>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</si>
  <si>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</si>
  <si>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</si>
  <si>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</si>
  <si>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</si>
  <si>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</si>
  <si>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</si>
  <si>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</si>
  <si>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</si>
  <si>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</si>
  <si>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</si>
  <si>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</si>
  <si>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</si>
  <si>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</si>
  <si>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</si>
  <si>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</si>
  <si>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</si>
  <si>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</si>
  <si>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</si>
  <si>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</si>
  <si>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</si>
  <si>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</si>
  <si>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</si>
  <si>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</si>
  <si>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</si>
  <si>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</si>
  <si>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</si>
  <si>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</si>
  <si>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</si>
  <si>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</si>
  <si>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</si>
  <si>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</si>
  <si>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</si>
  <si>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</si>
  <si>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</si>
  <si>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</si>
  <si>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</si>
  <si>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</si>
  <si>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</si>
  <si>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</si>
  <si>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</si>
  <si>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</si>
  <si>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</si>
  <si>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</si>
  <si>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</si>
  <si>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</si>
  <si>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</si>
  <si>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</si>
  <si>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</si>
  <si>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</si>
  <si>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</si>
  <si>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</si>
  <si>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</si>
  <si>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</si>
  <si>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</si>
  <si>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</si>
  <si>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</si>
  <si>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</si>
  <si>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</si>
  <si>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</si>
  <si>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</si>
  <si>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</si>
  <si>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</si>
  <si>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</si>
  <si>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</si>
  <si>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</si>
  <si>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</si>
  <si>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</si>
  <si>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</si>
  <si>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</si>
  <si>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</si>
  <si>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</si>
  <si>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</si>
  <si>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</si>
  <si>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</si>
  <si>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</si>
  <si>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</si>
  <si>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</si>
  <si>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</si>
  <si>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</si>
  <si>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</si>
  <si>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</si>
  <si>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</si>
  <si>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</si>
  <si>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</si>
  <si>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</si>
  <si>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</si>
  <si>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</si>
  <si>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</si>
  <si>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</si>
  <si>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</si>
  <si>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</si>
  <si>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</si>
  <si>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</si>
  <si>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</si>
  <si>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</si>
  <si>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</si>
  <si>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</si>
  <si>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</si>
  <si>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</si>
  <si>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</si>
  <si>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</si>
  <si>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</si>
  <si>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</si>
  <si>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</si>
  <si>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</si>
  <si>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</si>
  <si>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</si>
  <si>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</si>
  <si>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</si>
  <si>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</si>
  <si>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</si>
  <si>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</si>
  <si>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</si>
  <si>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</si>
  <si>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</si>
  <si>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</si>
  <si>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</si>
  <si>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</si>
  <si>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</si>
  <si>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</si>
  <si>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</si>
  <si>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</si>
  <si>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</si>
  <si>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</si>
  <si>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</si>
  <si>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</si>
  <si>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</si>
  <si>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</si>
  <si>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</si>
  <si>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</si>
  <si>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</si>
  <si>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</si>
  <si>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</si>
  <si>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</si>
  <si>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</si>
  <si>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</si>
  <si>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</si>
  <si>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</si>
  <si>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</si>
  <si>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</si>
  <si>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</si>
  <si>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</si>
  <si>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</si>
  <si>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</si>
  <si>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</si>
  <si>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</si>
  <si>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</si>
  <si>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</si>
  <si>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</si>
  <si>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</si>
  <si>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</si>
  <si>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</si>
  <si>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</si>
  <si>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</si>
  <si>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</si>
  <si>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</si>
  <si>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</si>
  <si>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</si>
  <si>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</si>
  <si>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</si>
  <si>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</si>
  <si>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</si>
  <si>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</si>
  <si>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</si>
  <si>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</si>
  <si>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</si>
  <si>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</si>
  <si>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</si>
  <si>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</si>
  <si>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</si>
  <si>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</si>
  <si>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</si>
  <si>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</si>
  <si>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</si>
  <si>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</si>
  <si>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</si>
  <si>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</si>
  <si>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</si>
  <si>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</si>
  <si>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</si>
  <si>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</si>
  <si>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</si>
  <si>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</si>
  <si>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</si>
  <si>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</si>
  <si>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</si>
  <si>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</si>
  <si>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</si>
  <si>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</si>
  <si>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</si>
  <si>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</si>
  <si>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</si>
  <si>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</si>
  <si>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</si>
  <si>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</si>
  <si>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</si>
  <si>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</si>
  <si>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</si>
  <si>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</si>
  <si>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</si>
  <si>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</si>
  <si>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</si>
  <si>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</si>
  <si>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</si>
  <si>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</si>
  <si>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</si>
  <si>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</si>
  <si>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</si>
  <si>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</si>
  <si>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</si>
  <si>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</si>
  <si>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</si>
  <si>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</si>
  <si>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</si>
  <si>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</si>
  <si>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</si>
  <si>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</si>
  <si>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</si>
  <si>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</si>
  <si>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</si>
  <si>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</si>
  <si>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</si>
  <si>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</si>
  <si>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</si>
  <si>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</si>
  <si>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</si>
  <si>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</si>
  <si>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</si>
  <si>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</si>
  <si>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</si>
  <si>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</si>
  <si>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</si>
  <si>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</si>
  <si>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</si>
  <si>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</si>
  <si>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</si>
  <si>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</si>
  <si>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</si>
  <si>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</si>
  <si>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</si>
  <si>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</si>
  <si>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</si>
  <si>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</si>
  <si>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</si>
  <si>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</si>
  <si>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</si>
  <si>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</si>
  <si>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</si>
  <si>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</si>
  <si>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</si>
  <si>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</si>
  <si>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</si>
  <si>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</si>
  <si>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</si>
  <si>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</si>
  <si>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</si>
  <si>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</si>
  <si>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</si>
  <si>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</si>
  <si>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</si>
  <si>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</si>
  <si>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</si>
  <si>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</si>
  <si>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</si>
  <si>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</si>
  <si>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</si>
  <si>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</si>
  <si>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</si>
  <si>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</si>
  <si>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</si>
  <si>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</si>
  <si>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</si>
  <si>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</si>
  <si>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</si>
  <si>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</si>
  <si>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</si>
  <si>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</si>
  <si>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</si>
  <si>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</si>
  <si>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</si>
  <si>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</si>
  <si>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</si>
  <si>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</si>
  <si>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</si>
  <si>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</si>
  <si>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</si>
  <si>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</si>
  <si>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</si>
  <si>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</si>
  <si>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</si>
  <si>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</si>
  <si>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</si>
  <si>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</si>
  <si>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</si>
  <si>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</si>
  <si>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</si>
  <si>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</si>
  <si>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</si>
  <si>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</si>
  <si>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</si>
  <si>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</si>
  <si>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</si>
  <si>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</si>
  <si>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</si>
  <si>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</si>
  <si>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</si>
  <si>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</si>
  <si>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</si>
  <si>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</si>
  <si>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</si>
  <si>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</si>
  <si>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</si>
  <si>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</si>
  <si>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</si>
  <si>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</si>
  <si>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</si>
  <si>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</si>
  <si>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</si>
  <si>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</si>
  <si>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</si>
  <si>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</si>
  <si>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</si>
  <si>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</si>
  <si>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</si>
  <si>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</si>
  <si>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</si>
  <si>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</si>
  <si>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</si>
  <si>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</si>
  <si>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</si>
  <si>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</si>
  <si>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</si>
  <si>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</si>
  <si>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</si>
  <si>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</si>
  <si>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</si>
  <si>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</si>
  <si>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</si>
  <si>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</si>
  <si>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</si>
  <si>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</si>
  <si>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</si>
  <si>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</si>
  <si>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</si>
  <si>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</si>
  <si>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</si>
  <si>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</si>
  <si>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</si>
  <si>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</si>
  <si>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</si>
  <si>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</si>
  <si>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</si>
  <si>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</si>
  <si>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</si>
  <si>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</si>
  <si>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</si>
  <si>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</si>
  <si>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</si>
  <si>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</si>
  <si>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</si>
  <si>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</si>
  <si>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</si>
  <si>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</si>
  <si>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</si>
  <si>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</si>
  <si>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</si>
  <si>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</si>
  <si>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</si>
  <si>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</si>
  <si>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</si>
  <si>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</si>
  <si>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</si>
  <si>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</si>
  <si>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</si>
  <si>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</si>
  <si>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</si>
  <si>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</si>
  <si>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</si>
  <si>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</si>
  <si>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</si>
  <si>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</si>
  <si>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</si>
  <si>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</si>
  <si>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</si>
  <si>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</si>
  <si>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</si>
  <si>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</si>
  <si>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</si>
  <si>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</si>
  <si>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</si>
  <si>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</si>
  <si>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</si>
  <si>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</si>
  <si>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</si>
  <si>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</si>
  <si>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</si>
  <si>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</si>
  <si>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</si>
  <si>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</si>
  <si>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</si>
  <si>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</si>
  <si>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</si>
  <si>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</si>
  <si>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</si>
  <si>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</si>
  <si>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</si>
  <si>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</si>
  <si>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</si>
  <si>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</si>
  <si>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</si>
  <si>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</si>
  <si>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</si>
  <si>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</si>
  <si>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</si>
  <si>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</si>
  <si>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</si>
  <si>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</si>
  <si>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</si>
  <si>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</si>
  <si>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</si>
  <si>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</si>
  <si>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</si>
  <si>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</si>
  <si>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</si>
  <si>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</si>
  <si>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</si>
  <si>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</si>
  <si>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</si>
  <si>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</si>
  <si>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</si>
  <si>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</si>
  <si>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</si>
  <si>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</si>
  <si>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</si>
  <si>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</si>
  <si>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</si>
  <si>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</si>
  <si>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</si>
  <si>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</si>
  <si>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</si>
  <si>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</si>
  <si>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</si>
  <si>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</si>
  <si>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</si>
  <si>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</si>
  <si>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</si>
  <si>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</si>
  <si>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</si>
  <si>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</si>
  <si>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</si>
  <si>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</si>
  <si>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</si>
  <si>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</si>
  <si>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</si>
  <si>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</si>
  <si>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</si>
  <si>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</si>
  <si>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</si>
  <si>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</si>
  <si>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</si>
  <si>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</si>
  <si>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</si>
  <si>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</si>
  <si>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</si>
  <si>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</si>
  <si>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</si>
  <si>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</si>
  <si>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</si>
  <si>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</si>
  <si>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</si>
  <si>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</si>
  <si>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</si>
  <si>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</si>
  <si>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</si>
  <si>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</si>
  <si>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</si>
  <si>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</si>
  <si>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</si>
  <si>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</si>
  <si>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</si>
  <si>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</si>
  <si>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</si>
  <si>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</si>
  <si>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</si>
  <si>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</si>
  <si>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</si>
  <si>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</si>
  <si>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</si>
  <si>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</si>
  <si>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</si>
  <si>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</si>
  <si>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</si>
  <si>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</si>
  <si>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</si>
  <si>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</si>
  <si>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</si>
  <si>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</si>
  <si>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</si>
  <si>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</si>
  <si>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</si>
  <si>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</si>
  <si>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</si>
  <si>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</si>
  <si>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</si>
  <si>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</si>
  <si>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</si>
  <si>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</si>
  <si>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</si>
  <si>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</si>
  <si>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</si>
  <si>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</si>
  <si>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</si>
  <si>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</si>
  <si>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</si>
  <si>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</si>
  <si>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</si>
  <si>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</si>
  <si>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</si>
  <si>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</si>
  <si>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</si>
  <si>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</si>
  <si>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</si>
  <si>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</si>
  <si>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</si>
  <si>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</si>
  <si>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</si>
  <si>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</si>
  <si>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</si>
  <si>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</si>
  <si>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</si>
  <si>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</si>
  <si>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</si>
  <si>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</si>
  <si>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</si>
  <si>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</si>
  <si>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</si>
  <si>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</si>
  <si>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</si>
  <si>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</si>
  <si>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</si>
  <si>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</si>
  <si>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</si>
  <si>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</si>
  <si>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</si>
  <si>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</si>
  <si>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</si>
  <si>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</si>
  <si>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</si>
  <si>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</si>
  <si>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</si>
  <si>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</si>
  <si>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</si>
  <si>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</si>
  <si>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</si>
  <si>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</si>
  <si>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</si>
  <si>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</si>
  <si>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</si>
  <si>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</si>
  <si>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</si>
  <si>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</si>
  <si>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</si>
  <si>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</si>
  <si>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</si>
  <si>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</si>
  <si>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</si>
  <si>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</si>
  <si>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</si>
  <si>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</si>
  <si>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</si>
  <si>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</si>
  <si>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</si>
  <si>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</si>
  <si>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</si>
  <si>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</si>
  <si>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</si>
  <si>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</si>
  <si>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</si>
  <si>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</si>
  <si>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</si>
  <si>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</si>
  <si>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</si>
  <si>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</si>
  <si>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</si>
  <si>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</si>
  <si>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</si>
  <si>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</si>
  <si>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</si>
  <si>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</si>
  <si>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</si>
  <si>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</si>
  <si>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</si>
  <si>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</si>
  <si>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</si>
  <si>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</si>
  <si>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</si>
  <si>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</si>
  <si>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</si>
  <si>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</si>
  <si>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</si>
  <si>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</si>
  <si>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</si>
  <si>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</si>
  <si>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</si>
  <si>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</si>
  <si>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</si>
  <si>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</si>
  <si>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</si>
  <si>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</si>
  <si>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</si>
  <si>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</si>
  <si>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</si>
  <si>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</si>
  <si>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</si>
  <si>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</si>
  <si>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</si>
  <si>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</si>
  <si>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</si>
  <si>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</si>
  <si>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</si>
  <si>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</si>
  <si>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</si>
  <si>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</si>
  <si>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</si>
  <si>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</si>
  <si>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</si>
  <si>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</si>
  <si>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</si>
  <si>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</si>
  <si>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</si>
  <si>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</si>
  <si>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</si>
  <si>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</si>
  <si>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</si>
  <si>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</si>
  <si>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</si>
  <si>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</si>
  <si>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</si>
  <si>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</si>
  <si>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</si>
  <si>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</si>
  <si>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</si>
  <si>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</si>
  <si>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</si>
  <si>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</si>
  <si>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</si>
  <si>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</si>
  <si>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</si>
  <si>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</si>
  <si>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</si>
  <si>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</si>
  <si>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</si>
  <si>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</si>
  <si>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</si>
  <si>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</si>
  <si>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</si>
  <si>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</si>
  <si>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</si>
  <si>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</si>
  <si>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</si>
  <si>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</si>
  <si>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</si>
  <si>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</si>
  <si>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</si>
  <si>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</si>
  <si>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</si>
  <si>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</si>
  <si>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</si>
  <si>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</si>
  <si>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</si>
  <si>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</si>
  <si>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</si>
  <si>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</si>
  <si>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</si>
  <si>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</si>
  <si>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</si>
  <si>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</si>
  <si>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</si>
  <si>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</si>
  <si>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</si>
  <si>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</si>
  <si>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</si>
  <si>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</si>
  <si>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</si>
  <si>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</si>
  <si>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</si>
  <si>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</si>
  <si>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</si>
  <si>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</si>
  <si>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</si>
  <si>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</si>
  <si>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</si>
  <si>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</si>
  <si>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</si>
  <si>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</si>
  <si>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</si>
  <si>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</si>
  <si>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</si>
  <si>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</si>
  <si>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</si>
  <si>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</si>
  <si>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</si>
  <si>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</si>
  <si>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</si>
  <si>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</si>
  <si>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</si>
  <si>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</si>
  <si>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</si>
  <si>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</si>
  <si>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</si>
  <si>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</si>
  <si>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</si>
  <si>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</si>
  <si>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</si>
  <si>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</si>
  <si>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</si>
  <si>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</si>
  <si>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</si>
  <si>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</si>
  <si>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</si>
  <si>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</si>
  <si>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</si>
  <si>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</si>
  <si>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</si>
  <si>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</si>
  <si>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</si>
  <si>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</si>
  <si>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</si>
  <si>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</si>
  <si>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</si>
  <si>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</si>
  <si>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</si>
  <si>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</si>
  <si>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</si>
  <si>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</si>
  <si>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</si>
  <si>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</si>
  <si>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</si>
  <si>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</si>
  <si>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</si>
  <si>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</si>
  <si>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</si>
  <si>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</si>
  <si>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</si>
  <si>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</si>
  <si>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</si>
  <si>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</si>
  <si>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</si>
  <si>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</si>
  <si>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</si>
  <si>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</si>
  <si>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</si>
  <si>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</si>
  <si>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</si>
  <si>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</si>
  <si>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</si>
  <si>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</si>
  <si>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</si>
  <si>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</si>
  <si>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</si>
  <si>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</si>
  <si>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</si>
  <si>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</si>
  <si>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</si>
  <si>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</si>
  <si>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</si>
  <si>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</si>
  <si>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</si>
  <si>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</si>
  <si>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</si>
  <si>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</si>
  <si>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</si>
  <si>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</si>
  <si>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</si>
  <si>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</si>
  <si>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</si>
  <si>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</si>
  <si>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</si>
  <si>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</si>
  <si>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</si>
  <si>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</si>
  <si>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</si>
  <si>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</si>
  <si>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</si>
  <si>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</si>
  <si>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</si>
  <si>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</si>
  <si>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</si>
  <si>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</si>
  <si>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</si>
  <si>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</si>
  <si>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</si>
  <si>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</si>
  <si>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</si>
  <si>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</si>
  <si>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</si>
  <si>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</si>
  <si>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</si>
  <si>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</si>
  <si>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</si>
  <si>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</si>
  <si>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</si>
  <si>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</si>
  <si>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</si>
  <si>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</si>
  <si>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</si>
  <si>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</si>
  <si>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</si>
  <si>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</si>
  <si>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</si>
  <si>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</si>
  <si>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</si>
  <si>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</si>
  <si>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</si>
  <si>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</si>
  <si>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</si>
  <si>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</si>
  <si>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</si>
  <si>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</si>
  <si>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</si>
  <si>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</si>
  <si>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</si>
  <si>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</si>
  <si>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</si>
  <si>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</si>
  <si>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</si>
  <si>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</si>
  <si>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</si>
  <si>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</si>
  <si>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</si>
  <si>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</si>
  <si>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</si>
  <si>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</si>
  <si>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</si>
  <si>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</si>
  <si>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</si>
  <si>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</si>
  <si>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</si>
  <si>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</si>
  <si>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</si>
  <si>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</si>
  <si>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</si>
  <si>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</si>
  <si>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</si>
  <si>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</si>
  <si>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</si>
  <si>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</si>
  <si>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</si>
  <si>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</si>
  <si>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</si>
  <si>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</si>
  <si>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</si>
  <si>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</si>
  <si>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</si>
  <si>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</si>
  <si>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</si>
  <si>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</si>
  <si>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</si>
  <si>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</si>
  <si>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</si>
  <si>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</si>
  <si>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</si>
  <si>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</si>
  <si>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</si>
  <si>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</si>
  <si>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</si>
  <si>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</si>
  <si>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</si>
  <si>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</si>
  <si>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</si>
  <si>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</si>
  <si>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</si>
  <si>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</si>
  <si>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</si>
  <si>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</si>
  <si>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</si>
  <si>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</si>
  <si>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</si>
  <si>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</si>
  <si>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</si>
  <si>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</si>
  <si>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</si>
  <si>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</si>
  <si>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</si>
  <si>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</si>
  <si>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</si>
  <si>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</si>
  <si>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</si>
  <si>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</si>
  <si>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</si>
  <si>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</si>
  <si>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</si>
  <si>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</si>
  <si>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</si>
  <si>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</si>
  <si>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</si>
  <si>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</si>
  <si>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</si>
  <si>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</si>
  <si>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</si>
  <si>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</si>
  <si>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</si>
  <si>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</si>
  <si>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</si>
  <si>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</si>
  <si>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</si>
  <si>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</si>
  <si>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</si>
  <si>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</si>
  <si>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</si>
  <si>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</si>
  <si>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</si>
  <si>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</si>
  <si>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</si>
  <si>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</si>
  <si>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</si>
  <si>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</si>
  <si>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</si>
  <si>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</si>
  <si>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</si>
  <si>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</si>
  <si>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</si>
  <si>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</si>
  <si>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</si>
  <si>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</si>
  <si>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</si>
  <si>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</si>
  <si>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</si>
  <si>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</si>
  <si>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</si>
  <si>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</si>
  <si>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</si>
  <si>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</si>
  <si>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</si>
  <si>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</si>
  <si>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</si>
  <si>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</si>
  <si>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</si>
  <si>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</si>
  <si>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</si>
  <si>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</si>
  <si>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</si>
  <si>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</si>
  <si>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</si>
  <si>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</si>
  <si>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</si>
  <si>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</si>
  <si>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</si>
  <si>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</si>
  <si>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</si>
  <si>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</si>
  <si>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</si>
  <si>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</si>
  <si>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</si>
  <si>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</si>
  <si>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</si>
  <si>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</si>
  <si>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</si>
  <si>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</si>
  <si>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</si>
  <si>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</si>
  <si>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</si>
  <si>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</si>
  <si>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</si>
  <si>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</si>
  <si>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</si>
  <si>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</si>
  <si>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</si>
  <si>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</si>
  <si>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</si>
  <si>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</si>
  <si>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</si>
  <si>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</si>
  <si>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</si>
  <si>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</si>
  <si>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</si>
  <si>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</si>
  <si>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</si>
  <si>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</si>
  <si>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</si>
  <si>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</si>
  <si>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</si>
  <si>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</si>
  <si>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</si>
  <si>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</si>
  <si>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</si>
  <si>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</si>
  <si>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</si>
  <si>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</si>
  <si>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</si>
  <si>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</si>
  <si>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</si>
  <si>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</si>
  <si>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</si>
  <si>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</si>
  <si>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</si>
  <si>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</si>
  <si>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</si>
  <si>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</si>
  <si>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</si>
  <si>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</si>
  <si>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</si>
  <si>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</si>
  <si>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</si>
  <si>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</si>
  <si>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</si>
  <si>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</si>
  <si>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</si>
  <si>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</si>
  <si>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</si>
  <si>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</si>
  <si>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</si>
  <si>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</si>
  <si>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</si>
  <si>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</si>
  <si>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</si>
  <si>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</si>
  <si>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</si>
  <si>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</si>
  <si>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</si>
  <si>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</si>
  <si>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</si>
  <si>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</si>
  <si>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</si>
  <si>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</si>
  <si>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</si>
  <si>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</si>
  <si>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</si>
  <si>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</si>
  <si>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</si>
  <si>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</si>
  <si>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</si>
  <si>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</si>
  <si>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</si>
  <si>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</si>
  <si>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</si>
  <si>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</si>
  <si>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</si>
  <si>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</si>
  <si>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</si>
  <si>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</si>
  <si>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</si>
  <si>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</si>
  <si>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</si>
  <si>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</si>
  <si>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</si>
  <si>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</si>
  <si>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</si>
  <si>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</si>
  <si>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</si>
  <si>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</si>
  <si>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</si>
  <si>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</si>
  <si>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</si>
  <si>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</si>
  <si>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</si>
  <si>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</si>
  <si>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</si>
  <si>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</si>
  <si>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</si>
  <si>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</si>
  <si>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</si>
  <si>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</si>
  <si>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</si>
  <si>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</si>
  <si>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</si>
  <si>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</si>
  <si>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</si>
  <si>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</si>
  <si>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</si>
  <si>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</si>
  <si>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</si>
  <si>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</si>
  <si>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</si>
  <si>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</si>
  <si>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</si>
  <si>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</si>
  <si>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</si>
  <si>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</si>
  <si>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</si>
  <si>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</si>
  <si>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</si>
  <si>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</si>
  <si>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</si>
  <si>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</si>
  <si>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</si>
  <si>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</si>
  <si>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</si>
  <si>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</si>
  <si>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</si>
  <si>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</si>
  <si>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</si>
  <si>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</si>
  <si>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</si>
  <si>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</si>
  <si>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</si>
  <si>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</si>
  <si>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</si>
  <si>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</si>
  <si>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</si>
  <si>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</si>
  <si>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</si>
  <si>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</si>
  <si>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</si>
  <si>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</si>
  <si>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</si>
  <si>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</si>
  <si>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</si>
  <si>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</si>
  <si>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</si>
  <si>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</si>
  <si>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</si>
  <si>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</si>
  <si>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</si>
  <si>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</si>
  <si>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</si>
  <si>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</si>
  <si>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</si>
  <si>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</si>
  <si>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</si>
  <si>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</si>
  <si>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</si>
  <si>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</si>
  <si>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</si>
  <si>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</si>
  <si>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</si>
  <si>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</si>
  <si>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</si>
  <si>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</si>
  <si>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</si>
  <si>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</si>
  <si>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</si>
  <si>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</si>
  <si>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</si>
  <si>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</si>
  <si>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</si>
  <si>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</si>
  <si>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</si>
  <si>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</si>
  <si>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</si>
  <si>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</si>
  <si>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</si>
  <si>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</si>
  <si>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</si>
  <si>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</si>
  <si>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</si>
  <si>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</si>
  <si>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</si>
  <si>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</si>
  <si>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</si>
  <si>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</si>
  <si>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</si>
  <si>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</si>
  <si>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</si>
  <si>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</si>
  <si>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</si>
  <si>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</si>
  <si>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</si>
  <si>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</si>
  <si>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</si>
  <si>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</si>
  <si>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</si>
  <si>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</si>
  <si>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</si>
  <si>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</si>
  <si>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</si>
  <si>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</si>
  <si>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</si>
  <si>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</si>
  <si>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</si>
  <si>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</si>
  <si>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</si>
  <si>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</si>
  <si>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</si>
  <si>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</si>
  <si>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</si>
  <si>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</si>
  <si>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</si>
  <si>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</si>
  <si>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</si>
  <si>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</si>
  <si>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</si>
  <si>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</si>
  <si>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</si>
  <si>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</si>
  <si>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</si>
  <si>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</si>
  <si>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</si>
  <si>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</si>
  <si>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</si>
  <si>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</si>
  <si>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</si>
  <si>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</si>
  <si>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</si>
  <si>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</si>
  <si>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</si>
  <si>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</si>
  <si>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</si>
  <si>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</si>
  <si>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</si>
  <si>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</si>
  <si>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</si>
  <si>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</si>
  <si>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</si>
  <si>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</si>
  <si>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</si>
  <si>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</si>
  <si>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</si>
  <si>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</si>
  <si>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</si>
  <si>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</si>
  <si>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</si>
  <si>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</si>
  <si>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</si>
  <si>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</si>
  <si>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</si>
  <si>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</si>
  <si>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</si>
  <si>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</si>
  <si>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</si>
  <si>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</si>
  <si>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</si>
  <si>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</si>
  <si>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</si>
  <si>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</si>
  <si>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</si>
  <si>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</si>
  <si>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</si>
  <si>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</si>
  <si>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</si>
  <si>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</si>
  <si>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</si>
  <si>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</si>
  <si>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</si>
  <si>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</si>
  <si>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</si>
  <si>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</si>
  <si>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</si>
  <si>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</si>
  <si>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</si>
  <si>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</si>
  <si>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</si>
  <si>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</si>
  <si>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</si>
  <si>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</si>
  <si>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</si>
  <si>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</si>
  <si>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</si>
  <si>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</si>
  <si>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</si>
  <si>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</si>
  <si>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</si>
  <si>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</si>
  <si>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</si>
  <si>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</si>
  <si>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</si>
  <si>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</si>
  <si>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</si>
  <si>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</si>
  <si>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</si>
  <si>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</si>
  <si>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</si>
  <si>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</si>
  <si>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</si>
  <si>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</si>
  <si>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</si>
  <si>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</si>
  <si>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</si>
  <si>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</si>
  <si>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</si>
  <si>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</si>
  <si>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</si>
  <si>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</si>
  <si>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</si>
  <si>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</si>
  <si>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</si>
  <si>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</si>
  <si>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</si>
  <si>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</si>
  <si>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</si>
  <si>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</si>
  <si>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</si>
  <si>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</si>
  <si>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</si>
  <si>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</si>
  <si>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</si>
  <si>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</si>
  <si>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</si>
  <si>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</si>
  <si>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</si>
  <si>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</si>
  <si>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</si>
  <si>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</si>
  <si>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</si>
  <si>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</si>
  <si>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</si>
  <si>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</si>
  <si>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</si>
  <si>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</si>
  <si>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</si>
  <si>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</si>
  <si>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</si>
  <si>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</si>
  <si>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</si>
  <si>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</si>
  <si>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</si>
  <si>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</si>
  <si>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</si>
  <si>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</si>
  <si>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</si>
  <si>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</si>
  <si>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</si>
  <si>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</si>
  <si>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</si>
  <si>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</si>
  <si>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</si>
  <si>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</si>
  <si>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</si>
  <si>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</si>
  <si>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</si>
  <si>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</si>
  <si>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</si>
  <si>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</si>
  <si>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</si>
  <si>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</si>
  <si>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</si>
  <si>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</si>
  <si>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</si>
  <si>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</si>
  <si>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</si>
  <si>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</si>
  <si>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</si>
  <si>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</si>
  <si>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</si>
  <si>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</si>
  <si>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</si>
  <si>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</si>
  <si>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</si>
  <si>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</si>
  <si>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</si>
  <si>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</si>
  <si>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</si>
  <si>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</si>
  <si>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</si>
  <si>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</si>
  <si>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</si>
  <si>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</si>
  <si>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</si>
  <si>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</si>
  <si>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</si>
  <si>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</si>
  <si>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</si>
  <si>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</si>
  <si>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</si>
  <si>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</si>
  <si>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</si>
  <si>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</si>
  <si>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</si>
  <si>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</si>
  <si>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</si>
  <si>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</si>
  <si>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</si>
  <si>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</si>
  <si>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</si>
  <si>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</si>
  <si>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</si>
  <si>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</si>
  <si>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</si>
  <si>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</si>
  <si>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</si>
  <si>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</si>
  <si>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</si>
  <si>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</si>
  <si>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</si>
  <si>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</si>
  <si>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</si>
  <si>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</si>
  <si>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</si>
  <si>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</si>
  <si>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</si>
  <si>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</si>
  <si>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</si>
  <si>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</si>
  <si>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</si>
  <si>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</si>
  <si>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</si>
  <si>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</si>
  <si>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</si>
  <si>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</si>
  <si>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</si>
  <si>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</si>
  <si>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</si>
  <si>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</si>
  <si>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</si>
  <si>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</si>
  <si>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</si>
  <si>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</si>
  <si>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</si>
  <si>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</si>
  <si>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</si>
  <si>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</si>
  <si>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</si>
  <si>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</si>
  <si>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</si>
  <si>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</si>
  <si>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</si>
  <si>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</si>
  <si>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</si>
  <si>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</si>
  <si>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</si>
  <si>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</si>
  <si>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</si>
  <si>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</si>
  <si>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</si>
  <si>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</si>
  <si>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</si>
  <si>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</si>
  <si>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</si>
  <si>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</si>
  <si>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</si>
  <si>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</si>
  <si>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</si>
  <si>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</si>
  <si>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</si>
  <si>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</si>
  <si>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</si>
  <si>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</si>
  <si>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</si>
  <si>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</si>
  <si>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</si>
  <si>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</si>
  <si>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</si>
  <si>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</si>
  <si>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</si>
  <si>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</si>
  <si>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</si>
  <si>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</si>
  <si>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</si>
  <si>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</si>
  <si>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</si>
  <si>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</si>
  <si>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</si>
  <si>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</si>
  <si>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</si>
  <si>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</si>
  <si>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</si>
  <si>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</si>
  <si>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</si>
  <si>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</si>
  <si>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</si>
  <si>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</si>
  <si>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</si>
  <si>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</si>
  <si>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</si>
  <si>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</si>
  <si>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</si>
  <si>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</si>
  <si>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</si>
  <si>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</si>
  <si>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</si>
  <si>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</si>
  <si>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</si>
  <si>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</si>
  <si>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</si>
  <si>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</si>
  <si>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</si>
  <si>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</si>
  <si>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</si>
  <si>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</si>
  <si>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</si>
  <si>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</si>
  <si>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</si>
  <si>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</si>
  <si>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</si>
  <si>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</si>
  <si>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</si>
  <si>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</si>
  <si>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</si>
  <si>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</si>
  <si>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</si>
  <si>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</si>
  <si>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</si>
  <si>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</si>
  <si>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</si>
  <si>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</si>
  <si>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</si>
  <si>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</si>
  <si>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</si>
  <si>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</si>
  <si>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</si>
  <si>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</si>
  <si>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</si>
  <si>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</si>
  <si>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</si>
  <si>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</si>
  <si>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</si>
  <si>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</si>
  <si>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</si>
  <si>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</si>
  <si>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</si>
  <si>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</si>
  <si>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</si>
  <si>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</si>
  <si>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</si>
  <si>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</si>
  <si>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</si>
  <si>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</si>
  <si>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</si>
  <si>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</si>
  <si>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</si>
  <si>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</si>
  <si>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</si>
  <si>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</si>
  <si>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</si>
  <si>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</si>
  <si>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</si>
  <si>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</si>
  <si>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</si>
  <si>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</si>
  <si>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</si>
  <si>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</si>
  <si>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</si>
  <si>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</si>
  <si>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</si>
  <si>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</si>
  <si>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</si>
  <si>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</si>
  <si>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</si>
  <si>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</si>
  <si>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</si>
  <si>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</si>
  <si>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</si>
  <si>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</si>
  <si>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</si>
  <si>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</si>
  <si>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</si>
  <si>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</si>
  <si>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</si>
  <si>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</si>
  <si>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</si>
  <si>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</si>
  <si>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</si>
  <si>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</si>
  <si>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</si>
  <si>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</si>
  <si>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</si>
  <si>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</si>
  <si>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</si>
  <si>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</si>
  <si>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</si>
  <si>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</si>
  <si>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</si>
  <si>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</si>
  <si>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</si>
  <si>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</si>
  <si>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</si>
  <si>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</si>
  <si>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</si>
  <si>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</si>
  <si>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</si>
  <si>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</si>
  <si>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</si>
  <si>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</si>
  <si>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</si>
  <si>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</si>
  <si>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</si>
  <si>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</si>
  <si>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</si>
  <si>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</si>
  <si>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</si>
  <si>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</si>
  <si>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</si>
  <si>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</si>
  <si>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</si>
  <si>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</si>
  <si>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</si>
  <si>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</si>
  <si>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</si>
  <si>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</si>
  <si>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</si>
  <si>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</si>
  <si>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</si>
  <si>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</si>
  <si>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</si>
  <si>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</si>
  <si>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</si>
  <si>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</si>
  <si>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</si>
  <si>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</si>
  <si>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</si>
  <si>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</si>
  <si>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</si>
  <si>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</si>
  <si>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</si>
  <si>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</si>
  <si>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</si>
  <si>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</si>
  <si>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</si>
  <si>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</si>
  <si>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</si>
  <si>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</si>
  <si>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</si>
  <si>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</si>
  <si>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</si>
  <si>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</si>
  <si>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</si>
  <si>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</si>
  <si>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</si>
  <si>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</si>
  <si>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</si>
  <si>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</si>
  <si>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</si>
  <si>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</si>
  <si>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</si>
  <si>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</si>
  <si>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</si>
  <si>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</si>
  <si>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</si>
  <si>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</si>
  <si>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</si>
  <si>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</si>
  <si>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</si>
  <si>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</si>
  <si>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</si>
  <si>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</si>
  <si>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</si>
  <si>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</si>
  <si>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</si>
  <si>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</si>
  <si>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</si>
  <si>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</si>
  <si>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</si>
  <si>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</si>
  <si>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</si>
  <si>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</si>
  <si>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</si>
  <si>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</si>
  <si>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</si>
  <si>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</si>
  <si>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</si>
  <si>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</si>
  <si>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</si>
  <si>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</si>
  <si>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</si>
  <si>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</si>
  <si>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</si>
  <si>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</si>
  <si>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</si>
  <si>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</si>
  <si>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</si>
  <si>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</si>
  <si>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</si>
  <si>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</si>
  <si>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</si>
  <si>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</si>
  <si>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</si>
  <si>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</si>
  <si>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</si>
  <si>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</si>
  <si>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</si>
  <si>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</si>
  <si>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</si>
  <si>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</si>
  <si>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</si>
  <si>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</si>
  <si>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</si>
  <si>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</si>
  <si>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</si>
  <si>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</si>
  <si>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</si>
  <si>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</si>
  <si>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</si>
  <si>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</si>
  <si>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</si>
  <si>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</si>
  <si>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</si>
  <si>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</si>
  <si>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</si>
  <si>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</si>
  <si>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</si>
  <si>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</si>
  <si>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</si>
  <si>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</si>
  <si>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</si>
  <si>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</si>
  <si>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</si>
  <si>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</si>
  <si>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</si>
  <si>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</si>
  <si>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</si>
  <si>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</si>
  <si>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</si>
  <si>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</si>
  <si>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</si>
  <si>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</si>
  <si>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</si>
  <si>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</si>
  <si>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</si>
  <si>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</si>
  <si>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</si>
  <si>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</si>
  <si>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</si>
  <si>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</si>
  <si>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</si>
  <si>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</si>
  <si>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</si>
  <si>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</si>
  <si>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</si>
  <si>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</si>
  <si>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</si>
  <si>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</si>
  <si>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</si>
  <si>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</si>
  <si>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</si>
  <si>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</si>
  <si>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</si>
  <si>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</si>
  <si>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</si>
  <si>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</si>
  <si>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</si>
  <si>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</si>
  <si>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</si>
  <si>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</si>
  <si>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</si>
  <si>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</si>
  <si>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</si>
  <si>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</si>
  <si>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</si>
  <si>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</si>
  <si>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</si>
  <si>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</si>
  <si>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</si>
  <si>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</si>
  <si>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</si>
  <si>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</si>
  <si>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</si>
  <si>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</si>
  <si>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</si>
  <si>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</si>
  <si>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</si>
  <si>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</si>
  <si>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</si>
  <si>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</si>
  <si>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</si>
  <si>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</si>
  <si>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</si>
  <si>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</si>
  <si>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</si>
  <si>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</si>
  <si>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</si>
  <si>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</si>
  <si>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</si>
  <si>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</si>
  <si>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</si>
  <si>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</si>
  <si>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</si>
  <si>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</si>
  <si>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</si>
  <si>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</si>
  <si>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</si>
  <si>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</si>
  <si>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</si>
  <si>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</si>
  <si>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</si>
  <si>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</si>
  <si>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</si>
  <si>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</si>
  <si>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</si>
  <si>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</si>
  <si>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</si>
  <si>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</si>
  <si>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</si>
  <si>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</si>
  <si>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</si>
  <si>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</si>
  <si>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</si>
  <si>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</si>
  <si>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</si>
  <si>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</si>
  <si>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</si>
  <si>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</si>
  <si>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</si>
  <si>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</si>
  <si>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</si>
  <si>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</si>
  <si>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</si>
  <si>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</si>
  <si>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</si>
  <si>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</si>
  <si>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</si>
  <si>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</si>
  <si>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</si>
  <si>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</si>
  <si>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</si>
  <si>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</si>
  <si>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</si>
  <si>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</si>
  <si>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</si>
  <si>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</si>
  <si>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</si>
  <si>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</si>
  <si>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</si>
  <si>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</si>
  <si>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</si>
  <si>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</si>
  <si>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</si>
  <si>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</si>
  <si>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</si>
  <si>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</si>
  <si>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</si>
  <si>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</si>
  <si>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</si>
  <si>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</si>
  <si>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</si>
  <si>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</si>
  <si>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</si>
  <si>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</si>
  <si>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</si>
  <si>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</si>
  <si>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</si>
  <si>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</si>
  <si>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</si>
  <si>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</si>
  <si>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</si>
  <si>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</si>
  <si>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</si>
  <si>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</si>
  <si>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</si>
  <si>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</si>
  <si>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</si>
  <si>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</si>
  <si>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</si>
  <si>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</si>
  <si>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</si>
  <si>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</si>
  <si>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</si>
  <si>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</si>
  <si>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</si>
  <si>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</si>
  <si>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</si>
  <si>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</si>
  <si>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</si>
  <si>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</si>
  <si>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</si>
  <si>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</si>
  <si>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</si>
  <si>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</si>
  <si>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</si>
  <si>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</si>
  <si>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</si>
  <si>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</si>
  <si>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</si>
  <si>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</si>
  <si>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</si>
  <si>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</si>
  <si>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</si>
  <si>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</si>
  <si>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</si>
  <si>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</si>
  <si>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</si>
  <si>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</si>
  <si>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</si>
  <si>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</si>
  <si>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</si>
  <si>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</si>
  <si>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</si>
  <si>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</si>
  <si>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</si>
  <si>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</si>
  <si>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</si>
  <si>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</si>
  <si>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</si>
  <si>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</si>
  <si>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</si>
  <si>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</si>
  <si>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</si>
  <si>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</si>
  <si>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</si>
  <si>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</si>
  <si>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</si>
  <si>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</si>
  <si>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</si>
  <si>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</si>
  <si>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</si>
  <si>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</si>
  <si>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</si>
  <si>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</si>
  <si>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</si>
  <si>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</si>
  <si>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</si>
  <si>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</si>
  <si>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</si>
  <si>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</si>
  <si>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</si>
  <si>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</si>
  <si>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</si>
  <si>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</si>
  <si>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</si>
  <si>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</si>
  <si>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</si>
  <si>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</si>
  <si>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</si>
  <si>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</si>
  <si>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</si>
  <si>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</si>
  <si>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</si>
  <si>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</si>
  <si>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</si>
  <si>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</si>
  <si>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</si>
  <si>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</si>
  <si>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</si>
  <si>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</si>
  <si>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</si>
  <si>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</si>
  <si>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</si>
  <si>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</si>
  <si>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</si>
  <si>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</si>
  <si>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</si>
  <si>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</si>
  <si>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</si>
  <si>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</si>
  <si>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</si>
  <si>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</si>
  <si>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</si>
  <si>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</si>
  <si>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</si>
  <si>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</si>
  <si>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</si>
  <si>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</si>
  <si>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</si>
  <si>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</si>
  <si>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</si>
  <si>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</si>
  <si>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</si>
  <si>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</si>
  <si>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</si>
  <si>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</si>
  <si>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</si>
  <si>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</si>
  <si>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</si>
  <si>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</si>
  <si>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</si>
  <si>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</si>
  <si>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</si>
  <si>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</si>
  <si>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</si>
  <si>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</si>
  <si>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</si>
  <si>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</si>
  <si>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</si>
  <si>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</si>
  <si>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</si>
  <si>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</si>
  <si>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</si>
  <si>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</si>
  <si>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</si>
  <si>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</si>
  <si>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</si>
  <si>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</si>
  <si>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</si>
  <si>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</si>
  <si>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</si>
  <si>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</si>
  <si>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</si>
  <si>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</si>
  <si>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</si>
  <si>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</si>
  <si>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</si>
  <si>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</si>
  <si>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</si>
  <si>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</si>
  <si>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</si>
  <si>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</si>
  <si>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</si>
  <si>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</si>
  <si>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</si>
  <si>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</si>
  <si>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</si>
  <si>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</si>
  <si>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</si>
  <si>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</si>
  <si>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</si>
  <si>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</si>
  <si>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</si>
  <si>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</si>
  <si>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</si>
  <si>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</si>
  <si>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</si>
  <si>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</si>
  <si>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</si>
  <si>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</si>
  <si>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</si>
  <si>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</si>
  <si>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</si>
  <si>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</si>
  <si>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</si>
  <si>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</si>
  <si>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</si>
  <si>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</si>
  <si>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</si>
  <si>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</si>
  <si>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</si>
  <si>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</si>
  <si>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</si>
  <si>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</si>
  <si>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</si>
  <si>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</si>
  <si>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</si>
  <si>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</si>
  <si>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</si>
  <si>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</si>
  <si>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</si>
  <si>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</si>
  <si>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</si>
  <si>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</si>
  <si>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</si>
  <si>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</si>
  <si>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</si>
  <si>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</si>
  <si>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</si>
  <si>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</si>
  <si>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</si>
  <si>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</si>
  <si>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</si>
  <si>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</si>
  <si>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</si>
  <si>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</si>
  <si>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</si>
  <si>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</si>
  <si>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</si>
  <si>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</si>
  <si>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</si>
  <si>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</si>
  <si>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</si>
  <si>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</si>
  <si>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</si>
  <si>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</si>
  <si>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</si>
  <si>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</si>
  <si>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</si>
  <si>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</si>
  <si>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</si>
  <si>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</si>
  <si>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</si>
  <si>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</si>
  <si>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</si>
  <si>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</si>
  <si>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</si>
  <si>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</si>
  <si>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</si>
  <si>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</si>
  <si>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</si>
  <si>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</si>
  <si>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</si>
  <si>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</si>
  <si>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</si>
  <si>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</si>
  <si>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</si>
  <si>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</si>
  <si>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</si>
  <si>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</si>
  <si>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</si>
  <si>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</si>
  <si>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</si>
  <si>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</si>
  <si>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</si>
  <si>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</si>
  <si>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</si>
  <si>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</si>
  <si>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</si>
  <si>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</si>
  <si>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</si>
  <si>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</si>
  <si>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</si>
  <si>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</si>
  <si>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</si>
  <si>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</si>
  <si>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</si>
  <si>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</si>
  <si>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</si>
  <si>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</si>
  <si>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</si>
  <si>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</si>
  <si>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</si>
  <si>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</si>
  <si>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</si>
  <si>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</si>
  <si>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</si>
  <si>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</si>
  <si>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</si>
  <si>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</si>
  <si>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</si>
  <si>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</si>
  <si>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</si>
  <si>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</si>
  <si>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</si>
  <si>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</si>
  <si>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</si>
  <si>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</si>
  <si>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</si>
  <si>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</si>
  <si>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</si>
  <si>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</si>
  <si>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</si>
  <si>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</si>
  <si>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</si>
  <si>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</si>
  <si>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</si>
  <si>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</si>
  <si>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</si>
  <si>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</si>
  <si>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</si>
  <si>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</si>
  <si>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</si>
  <si>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</si>
  <si>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</si>
  <si>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</si>
  <si>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</si>
  <si>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</si>
  <si>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</si>
  <si>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</si>
  <si>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</si>
  <si>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</si>
  <si>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</si>
  <si>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</si>
  <si>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</si>
  <si>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</si>
  <si>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</si>
  <si>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</si>
  <si>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</si>
  <si>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</si>
  <si>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</si>
  <si>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</si>
  <si>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</si>
  <si>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</si>
  <si>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</si>
  <si>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</si>
  <si>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</si>
  <si>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</si>
  <si>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</si>
  <si>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</si>
  <si>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</si>
  <si>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</si>
  <si>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</si>
  <si>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</si>
  <si>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</si>
  <si>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</si>
  <si>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</si>
  <si>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</si>
  <si>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</si>
  <si>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</si>
  <si>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</si>
  <si>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</si>
  <si>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</si>
  <si>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</si>
  <si>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</si>
  <si>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</si>
  <si>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</si>
  <si>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</si>
  <si>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</si>
  <si>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</si>
  <si>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</si>
  <si>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</si>
  <si>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</si>
  <si>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</si>
  <si>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</si>
  <si>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</si>
  <si>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</si>
  <si>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</si>
  <si>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</si>
  <si>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</si>
  <si>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</si>
  <si>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</si>
  <si>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</si>
  <si>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</si>
  <si>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</si>
  <si>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</si>
  <si>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</si>
  <si>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</si>
  <si>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</si>
  <si>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</si>
  <si>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</si>
  <si>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</si>
  <si>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</si>
  <si>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</si>
  <si>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</si>
  <si>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</si>
  <si>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</si>
  <si>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</si>
  <si>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</si>
  <si>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</si>
  <si>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</si>
  <si>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</si>
  <si>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</si>
  <si>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</si>
  <si>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</si>
  <si>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</si>
  <si>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</si>
  <si>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</si>
  <si>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</si>
  <si>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</si>
  <si>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</si>
  <si>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</si>
  <si>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</si>
  <si>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</si>
  <si>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</si>
  <si>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</si>
  <si>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</si>
  <si>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</si>
  <si>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</si>
  <si>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</si>
  <si>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</si>
  <si>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</si>
  <si>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</si>
  <si>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</si>
  <si>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</si>
  <si>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</si>
  <si>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</si>
  <si>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</si>
  <si>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</si>
  <si>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</si>
  <si>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</si>
  <si>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</si>
  <si>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</si>
  <si>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</si>
  <si>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</si>
  <si>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</si>
  <si>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</si>
  <si>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</si>
  <si>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</si>
  <si>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</si>
  <si>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</si>
  <si>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</si>
  <si>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</si>
  <si>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</si>
  <si>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</si>
  <si>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</si>
  <si>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</si>
  <si>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</si>
  <si>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</si>
  <si>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</si>
  <si>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</si>
  <si>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</si>
  <si>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</si>
  <si>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</si>
  <si>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</si>
  <si>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</si>
  <si>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</si>
  <si>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</si>
  <si>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</si>
  <si>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</si>
  <si>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</si>
  <si>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</si>
  <si>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</si>
  <si>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</si>
  <si>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</si>
  <si>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</si>
  <si>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</si>
  <si>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</si>
  <si>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</si>
  <si>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</si>
  <si>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</si>
  <si>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</si>
  <si>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</si>
  <si>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</si>
  <si>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</si>
  <si>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</si>
  <si>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</si>
  <si>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</si>
  <si>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</si>
  <si>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</si>
  <si>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</si>
  <si>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</si>
  <si>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</si>
  <si>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</si>
  <si>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</si>
  <si>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</si>
  <si>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</si>
  <si>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</si>
  <si>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</si>
  <si>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</si>
  <si>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</si>
  <si>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</si>
  <si>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</si>
  <si>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</si>
  <si>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</si>
  <si>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</si>
  <si>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</si>
  <si>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</si>
  <si>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</si>
  <si>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</si>
  <si>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</si>
  <si>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</si>
  <si>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</si>
  <si>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</si>
  <si>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</si>
  <si>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</si>
  <si>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</si>
  <si>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</si>
  <si>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</si>
  <si>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</si>
  <si>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</si>
  <si>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</si>
  <si>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</si>
  <si>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</si>
  <si>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</si>
  <si>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</si>
  <si>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</si>
  <si>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</si>
  <si>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</si>
  <si>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</si>
  <si>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</si>
  <si>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</si>
  <si>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</si>
  <si>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</si>
  <si>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</si>
  <si>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</si>
  <si>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</si>
  <si>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</si>
  <si>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</si>
  <si>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</si>
  <si>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</si>
  <si>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</si>
  <si>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</si>
  <si>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</si>
  <si>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</si>
  <si>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</si>
  <si>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</si>
  <si>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</si>
  <si>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</si>
  <si>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</si>
  <si>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</si>
  <si>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</si>
  <si>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</si>
  <si>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</si>
  <si>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</si>
  <si>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</si>
  <si>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</si>
  <si>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</si>
  <si>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</si>
  <si>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</si>
  <si>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</si>
  <si>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</si>
  <si>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</si>
  <si>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</si>
  <si>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</si>
  <si>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</si>
  <si>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</si>
  <si>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</si>
  <si>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</si>
  <si>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</si>
  <si>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</si>
  <si>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</si>
  <si>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</si>
  <si>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</si>
  <si>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</si>
  <si>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</si>
  <si>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</si>
  <si>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</si>
  <si>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</si>
  <si>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</si>
  <si>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</si>
  <si>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</si>
  <si>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</si>
  <si>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</si>
  <si>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</si>
  <si>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</si>
  <si>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</si>
  <si>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</si>
  <si>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</si>
  <si>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</si>
  <si>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</si>
  <si>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</si>
  <si>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</si>
  <si>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</si>
  <si>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</si>
  <si>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</si>
  <si>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</si>
  <si>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</si>
  <si>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</si>
  <si>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</si>
  <si>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</si>
  <si>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</si>
  <si>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</si>
  <si>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</si>
  <si>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</si>
  <si>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</si>
  <si>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</si>
  <si>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</si>
  <si>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</si>
  <si>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</si>
  <si>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</si>
  <si>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</si>
  <si>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</si>
  <si>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</si>
  <si>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</si>
  <si>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</si>
  <si>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</si>
  <si>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</si>
  <si>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</si>
  <si>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</si>
  <si>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</si>
  <si>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</si>
  <si>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</si>
  <si>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</si>
  <si>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</si>
  <si>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</si>
  <si>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</si>
  <si>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</si>
  <si>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</si>
  <si>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</si>
  <si>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</si>
  <si>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</si>
  <si>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</si>
  <si>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</si>
  <si>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</si>
  <si>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</si>
  <si>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</si>
  <si>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</si>
  <si>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</si>
  <si>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</si>
  <si>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</si>
  <si>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</si>
  <si>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</si>
  <si>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</si>
  <si>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</si>
  <si>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</si>
  <si>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</si>
  <si>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</si>
  <si>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</si>
  <si>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</si>
  <si>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</si>
  <si>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</si>
  <si>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</si>
  <si>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</si>
  <si>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</si>
  <si>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</si>
  <si>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</si>
  <si>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</si>
  <si>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</si>
  <si>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</si>
  <si>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</si>
  <si>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</si>
  <si>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</si>
  <si>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</si>
  <si>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</si>
  <si>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</si>
  <si>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</si>
  <si>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</si>
  <si>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</si>
  <si>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</si>
  <si>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</si>
  <si>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</si>
  <si>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</si>
  <si>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</si>
  <si>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</si>
  <si>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</si>
  <si>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</si>
  <si>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</si>
  <si>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</si>
  <si>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</si>
  <si>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</si>
  <si>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</si>
  <si>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</si>
  <si>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</si>
  <si>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</si>
  <si>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</si>
  <si>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</si>
  <si>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</si>
  <si>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</si>
  <si>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</si>
  <si>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</si>
  <si>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</si>
  <si>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</si>
  <si>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</si>
  <si>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</si>
  <si>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</si>
  <si>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</si>
  <si>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</si>
  <si>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</si>
  <si>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</si>
  <si>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</si>
  <si>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</si>
  <si>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</si>
  <si>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</si>
  <si>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</si>
  <si>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</si>
  <si>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</si>
  <si>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</si>
  <si>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</si>
  <si>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</si>
  <si>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</si>
  <si>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</si>
  <si>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</si>
  <si>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</si>
  <si>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</si>
  <si>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</si>
  <si>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</si>
  <si>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</si>
  <si>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</si>
  <si>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</si>
  <si>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</si>
  <si>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</si>
  <si>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</si>
  <si>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</si>
  <si>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</si>
  <si>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</si>
  <si>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</si>
  <si>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</si>
  <si>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</si>
  <si>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</si>
  <si>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</si>
  <si>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</si>
  <si>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</si>
  <si>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</si>
  <si>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</si>
  <si>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</si>
  <si>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</si>
  <si>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</si>
  <si>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</si>
  <si>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</si>
  <si>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</si>
  <si>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</si>
  <si>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</si>
  <si>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</si>
  <si>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</si>
  <si>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</si>
  <si>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</si>
  <si>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</si>
  <si>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</si>
  <si>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</si>
  <si>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</si>
  <si>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</si>
  <si>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</si>
  <si>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</si>
  <si>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</si>
  <si>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</si>
  <si>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</si>
  <si>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</si>
  <si>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</si>
  <si>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</si>
  <si>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</si>
  <si>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</si>
  <si>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</si>
  <si>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</si>
  <si>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</si>
  <si>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</si>
  <si>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</si>
  <si>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</si>
  <si>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</si>
  <si>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</si>
  <si>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</si>
  <si>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</si>
  <si>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</si>
  <si>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</si>
  <si>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</si>
  <si>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</si>
  <si>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</si>
  <si>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</si>
  <si>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</si>
  <si>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</si>
  <si>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</si>
  <si>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</si>
  <si>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</si>
  <si>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</si>
  <si>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</si>
  <si>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</si>
  <si>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</si>
  <si>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</si>
  <si>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</si>
  <si>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</si>
  <si>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</si>
  <si>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</si>
  <si>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</si>
  <si>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</si>
  <si>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</si>
  <si>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</si>
  <si>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</si>
  <si>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</si>
  <si>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</si>
  <si>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</si>
  <si>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</si>
  <si>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</si>
  <si>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</si>
  <si>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</si>
  <si>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</si>
  <si>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</si>
  <si>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</si>
  <si>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</si>
  <si>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</si>
  <si>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</si>
  <si>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</si>
  <si>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</si>
  <si>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</si>
  <si>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</si>
  <si>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</si>
  <si>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</si>
  <si>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</si>
  <si>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</si>
  <si>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</si>
  <si>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</si>
  <si>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</si>
  <si>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</si>
  <si>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</si>
  <si>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</si>
  <si>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</si>
  <si>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</si>
  <si>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</si>
  <si>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</si>
  <si>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</si>
  <si>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</si>
  <si>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</si>
  <si>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</si>
  <si>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</si>
  <si>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</si>
  <si>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</si>
  <si>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</si>
  <si>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</si>
  <si>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</si>
  <si>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</si>
  <si>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</si>
  <si>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</si>
  <si>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</si>
  <si>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</si>
  <si>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</si>
  <si>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</si>
  <si>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</si>
  <si>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</si>
  <si>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</si>
  <si>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</si>
  <si>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</si>
  <si>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</si>
  <si>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</si>
  <si>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</si>
  <si>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</si>
  <si>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</si>
  <si>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</si>
  <si>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</si>
  <si>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</si>
  <si>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</si>
  <si>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</si>
  <si>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</si>
  <si>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</si>
  <si>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</si>
  <si>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</si>
  <si>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</si>
  <si>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</si>
  <si>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</si>
  <si>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</si>
  <si>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</si>
  <si>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</si>
  <si>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</si>
  <si>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</si>
  <si>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</si>
  <si>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</si>
  <si>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</si>
  <si>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</si>
  <si>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</si>
  <si>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</si>
  <si>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</si>
  <si>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</si>
  <si>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</si>
  <si>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</si>
  <si>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</si>
  <si>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</si>
  <si>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</si>
  <si>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</si>
  <si>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</si>
  <si>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</si>
  <si>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</si>
  <si>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</si>
  <si>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</si>
  <si>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</si>
  <si>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</si>
  <si>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</si>
  <si>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</si>
  <si>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</si>
  <si>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</si>
  <si>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</si>
  <si>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</si>
  <si>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</si>
  <si>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</si>
  <si>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</si>
  <si>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</si>
  <si>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</si>
  <si>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</si>
  <si>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</si>
  <si>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</si>
  <si>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</si>
  <si>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</si>
  <si>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</si>
  <si>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</si>
  <si>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</si>
  <si>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</si>
  <si>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</si>
  <si>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</si>
  <si>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</si>
  <si>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</si>
  <si>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</si>
  <si>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</si>
  <si>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</si>
  <si>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</si>
  <si>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</si>
  <si>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</si>
  <si>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</si>
  <si>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</si>
  <si>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</si>
  <si>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</si>
  <si>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</si>
  <si>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</si>
  <si>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</si>
  <si>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</si>
  <si>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</si>
  <si>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</si>
  <si>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</si>
  <si>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</si>
  <si>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</si>
  <si>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</si>
  <si>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</si>
  <si>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</si>
  <si>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</si>
  <si>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</si>
  <si>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</si>
  <si>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</si>
  <si>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</si>
  <si>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</si>
  <si>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</si>
  <si>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</si>
  <si>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</si>
  <si>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</si>
  <si>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</si>
  <si>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</si>
  <si>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</si>
  <si>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</si>
  <si>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</si>
  <si>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</si>
  <si>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</si>
  <si>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</si>
  <si>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</si>
  <si>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</si>
  <si>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</si>
  <si>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</si>
  <si>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</si>
  <si>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</si>
  <si>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</si>
  <si>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</si>
  <si>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</si>
  <si>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</si>
  <si>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</si>
  <si>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</si>
  <si>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</si>
  <si>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</si>
  <si>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</si>
  <si>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</si>
  <si>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</si>
  <si>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</si>
  <si>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</si>
  <si>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</si>
  <si>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</si>
  <si>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</si>
  <si>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</si>
  <si>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</si>
  <si>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</si>
  <si>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</si>
  <si>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</si>
  <si>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</si>
  <si>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</si>
  <si>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</si>
  <si>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</si>
  <si>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</si>
  <si>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</si>
  <si>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</si>
  <si>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</si>
  <si>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</si>
  <si>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</si>
  <si>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</si>
  <si>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</si>
  <si>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</si>
  <si>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</si>
  <si>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</si>
  <si>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</si>
  <si>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</si>
  <si>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</si>
  <si>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</si>
  <si>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</si>
  <si>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</si>
  <si>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</si>
  <si>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</si>
  <si>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</si>
  <si>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</si>
  <si>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</si>
  <si>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</si>
  <si>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</si>
  <si>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</si>
  <si>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</si>
  <si>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</si>
  <si>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</si>
  <si>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</si>
  <si>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</si>
  <si>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</si>
  <si>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</si>
  <si>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</si>
  <si>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</si>
  <si>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</si>
  <si>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</si>
  <si>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</si>
  <si>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</si>
  <si>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</si>
  <si>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</si>
  <si>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</si>
  <si>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</si>
  <si>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</si>
  <si>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</si>
  <si>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</si>
  <si>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</si>
  <si>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</si>
  <si>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</si>
  <si>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</si>
  <si>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</si>
  <si>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</si>
  <si>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</si>
  <si>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</si>
  <si>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</si>
  <si>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</si>
  <si>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</si>
  <si>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</si>
  <si>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</si>
  <si>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</si>
  <si>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</si>
  <si>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</si>
  <si>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</si>
  <si>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</si>
  <si>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</si>
  <si>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</si>
  <si>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</si>
  <si>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</si>
  <si>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</si>
  <si>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</si>
  <si>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</si>
  <si>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</si>
  <si>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</si>
  <si>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</si>
  <si>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</si>
  <si>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</si>
  <si>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</si>
  <si>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</si>
  <si>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</si>
  <si>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</si>
  <si>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</si>
  <si>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</si>
  <si>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</si>
  <si>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</si>
  <si>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</si>
  <si>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</si>
  <si>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</si>
  <si>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</si>
  <si>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</si>
  <si>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</si>
  <si>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</si>
  <si>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</si>
  <si>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</si>
  <si>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</si>
  <si>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</si>
  <si>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</si>
  <si>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</si>
  <si>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</si>
  <si>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</si>
  <si>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</si>
  <si>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</si>
  <si>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</si>
  <si>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</si>
  <si>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</si>
  <si>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</si>
  <si>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</si>
  <si>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</si>
  <si>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</si>
  <si>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</si>
  <si>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</si>
  <si>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</si>
  <si>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</si>
  <si>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</si>
  <si>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</si>
  <si>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</si>
  <si>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</si>
  <si>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</si>
  <si>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</si>
  <si>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</si>
  <si>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</si>
  <si>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</si>
  <si>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</si>
  <si>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</si>
  <si>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</si>
  <si>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</si>
  <si>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</si>
  <si>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</si>
  <si>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</si>
  <si>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</si>
  <si>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</si>
  <si>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</si>
  <si>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</si>
  <si>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</si>
  <si>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</si>
  <si>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</si>
  <si>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</si>
  <si>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</si>
  <si>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</si>
  <si>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</si>
  <si>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</si>
  <si>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</si>
  <si>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</si>
  <si>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</si>
  <si>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</si>
  <si>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</si>
  <si>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</si>
  <si>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</si>
  <si>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</si>
  <si>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</si>
  <si>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</si>
  <si>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</si>
  <si>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</si>
  <si>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</si>
  <si>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</si>
  <si>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</si>
  <si>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</si>
  <si>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</si>
  <si>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</si>
  <si>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</si>
  <si>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</si>
  <si>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</si>
  <si>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</si>
  <si>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</si>
  <si>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</si>
  <si>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</si>
  <si>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</si>
  <si>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</si>
  <si>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</si>
  <si>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</si>
  <si>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</si>
  <si>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</si>
  <si>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</si>
  <si>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</si>
  <si>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</si>
  <si>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</si>
  <si>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</si>
  <si>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</si>
  <si>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</si>
  <si>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</si>
  <si>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</si>
  <si>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</si>
  <si>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</si>
  <si>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</si>
  <si>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</si>
  <si>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</si>
  <si>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</si>
  <si>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</si>
  <si>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</si>
  <si>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</si>
  <si>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</si>
  <si>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</si>
  <si>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</si>
  <si>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</si>
  <si>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</si>
  <si>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</si>
  <si>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</si>
  <si>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</si>
  <si>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</si>
  <si>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</si>
  <si>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</si>
  <si>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</si>
  <si>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</si>
  <si>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</si>
  <si>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</si>
  <si>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</si>
  <si>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</si>
  <si>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</si>
  <si>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</si>
  <si>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</si>
  <si>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</si>
  <si>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</si>
  <si>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</si>
  <si>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</si>
  <si>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</si>
  <si>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</si>
  <si>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</si>
  <si>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</si>
  <si>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</si>
  <si>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</si>
  <si>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</si>
  <si>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</si>
  <si>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</si>
  <si>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</si>
  <si>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</si>
  <si>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</si>
  <si>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</si>
  <si>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</si>
  <si>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</si>
  <si>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</si>
  <si>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</si>
  <si>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</si>
  <si>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</si>
  <si>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</si>
  <si>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</si>
  <si>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</si>
  <si>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</si>
  <si>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</si>
  <si>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</si>
  <si>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</si>
  <si>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</si>
  <si>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</si>
  <si>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</si>
  <si>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</si>
  <si>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</si>
  <si>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</si>
  <si>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</si>
  <si>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</si>
  <si>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</si>
  <si>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</si>
  <si>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</si>
  <si>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</si>
  <si>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</si>
  <si>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</si>
  <si>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</si>
  <si>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</si>
  <si>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</si>
  <si>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</si>
  <si>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</si>
  <si>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</si>
  <si>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</si>
  <si>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</si>
  <si>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</si>
  <si>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</si>
  <si>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</si>
  <si>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</si>
  <si>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</si>
  <si>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</si>
  <si>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</si>
  <si>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</si>
  <si>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</si>
  <si>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</si>
  <si>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</si>
  <si>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</si>
  <si>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</si>
  <si>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</si>
  <si>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</si>
  <si>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</si>
  <si>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</si>
  <si>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</si>
  <si>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</si>
  <si>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</si>
  <si>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</si>
  <si>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</si>
  <si>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</si>
  <si>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</si>
  <si>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</si>
  <si>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</si>
  <si>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</si>
  <si>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</si>
  <si>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</si>
  <si>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</si>
  <si>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</si>
  <si>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</si>
  <si>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</si>
  <si>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</si>
  <si>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</si>
  <si>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</si>
  <si>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</si>
  <si>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</si>
  <si>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</si>
  <si>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</si>
  <si>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</si>
  <si>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</si>
  <si>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</si>
  <si>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</si>
  <si>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</si>
  <si>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</si>
  <si>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</si>
  <si>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</si>
  <si>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</si>
  <si>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</si>
  <si>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</si>
  <si>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</si>
  <si>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</si>
  <si>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</si>
  <si>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</si>
  <si>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</si>
  <si>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</si>
  <si>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</si>
  <si>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</si>
  <si>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</si>
  <si>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</si>
  <si>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</si>
  <si>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</si>
  <si>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</si>
  <si>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</si>
  <si>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</si>
  <si>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</si>
  <si>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</si>
  <si>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</si>
  <si>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</si>
  <si>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</si>
  <si>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</si>
  <si>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</si>
  <si>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</si>
  <si>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</si>
  <si>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</si>
  <si>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</si>
  <si>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</si>
  <si>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</si>
  <si>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</si>
  <si>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</si>
  <si>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</si>
  <si>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</si>
  <si>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</si>
  <si>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</si>
  <si>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</si>
  <si>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</si>
  <si>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</si>
  <si>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</si>
  <si>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</si>
  <si>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</si>
  <si>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</si>
  <si>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</si>
  <si>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</si>
  <si>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</si>
  <si>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</si>
  <si>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</si>
  <si>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</si>
  <si>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</si>
  <si>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</si>
  <si>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</si>
  <si>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</si>
  <si>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</si>
  <si>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</si>
  <si>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</si>
  <si>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</si>
  <si>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</si>
  <si>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</si>
  <si>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</si>
  <si>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</si>
  <si>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</si>
  <si>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</si>
  <si>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</si>
  <si>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</si>
  <si>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</si>
  <si>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</si>
  <si>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</si>
  <si>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</si>
  <si>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</si>
  <si>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</si>
  <si>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</si>
  <si>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</si>
  <si>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</si>
  <si>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</si>
  <si>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</si>
  <si>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</si>
  <si>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</si>
  <si>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</si>
  <si>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</si>
  <si>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</si>
  <si>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</si>
  <si>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</si>
  <si>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</si>
  <si>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</si>
  <si>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</si>
  <si>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</si>
  <si>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</si>
  <si>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</si>
  <si>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</si>
  <si>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</si>
  <si>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</si>
  <si>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</si>
  <si>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</si>
  <si>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</si>
  <si>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</si>
  <si>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</si>
  <si>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</si>
  <si>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</si>
  <si>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</si>
  <si>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</si>
  <si>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</si>
  <si>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</si>
  <si>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</si>
  <si>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</si>
  <si>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</si>
  <si>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</si>
  <si>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</si>
  <si>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</si>
  <si>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</si>
  <si>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</si>
  <si>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</si>
  <si>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</si>
  <si>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</si>
  <si>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</si>
  <si>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</si>
  <si>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</si>
  <si>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</si>
  <si>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</si>
  <si>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</si>
  <si>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</si>
  <si>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</si>
  <si>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</si>
  <si>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</si>
  <si>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</si>
  <si>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</si>
  <si>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</si>
  <si>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</si>
  <si>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</si>
  <si>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</si>
  <si>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</si>
  <si>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</si>
  <si>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</si>
  <si>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</si>
  <si>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</si>
  <si>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</si>
  <si>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</si>
  <si>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</si>
  <si>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</si>
  <si>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</si>
  <si>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</si>
  <si>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</si>
  <si>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</si>
  <si>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</si>
  <si>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</si>
  <si>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</si>
  <si>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</si>
  <si>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</si>
  <si>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</si>
  <si>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</si>
  <si>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</si>
  <si>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</si>
  <si>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</si>
  <si>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</si>
  <si>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</si>
  <si>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</si>
  <si>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</si>
  <si>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</si>
  <si>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</si>
  <si>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</si>
  <si>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</si>
  <si>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</si>
  <si>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</si>
  <si>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</si>
  <si>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</si>
  <si>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</si>
  <si>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</si>
  <si>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</si>
  <si>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</si>
  <si>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</si>
  <si>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</si>
  <si>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</si>
  <si>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</si>
  <si>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</si>
  <si>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</si>
  <si>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</si>
  <si>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</si>
  <si>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</si>
  <si>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</si>
  <si>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</si>
  <si>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</si>
  <si>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</si>
  <si>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</si>
  <si>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</si>
  <si>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</si>
  <si>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</si>
  <si>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</si>
  <si>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</si>
  <si>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</si>
  <si>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</si>
  <si>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</si>
  <si>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</si>
  <si>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</si>
  <si>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</si>
  <si>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</si>
  <si>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</si>
  <si>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</si>
  <si>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</si>
  <si>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</si>
  <si>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</si>
  <si>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</si>
  <si>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</si>
  <si>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</si>
  <si>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</si>
  <si>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</si>
  <si>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</si>
  <si>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</si>
  <si>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</si>
  <si>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</si>
  <si>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</si>
  <si>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</si>
  <si>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</si>
  <si>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</si>
  <si>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</si>
  <si>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</si>
  <si>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</si>
  <si>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</si>
  <si>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</si>
  <si>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</si>
  <si>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</si>
  <si>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</si>
  <si>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</si>
  <si>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</si>
  <si>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</si>
  <si>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</si>
  <si>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</si>
  <si>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</si>
  <si>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</si>
  <si>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</si>
  <si>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</si>
  <si>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</si>
  <si>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</si>
  <si>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</si>
  <si>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</si>
  <si>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</si>
  <si>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</si>
  <si>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</si>
  <si>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</si>
  <si>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</si>
  <si>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</si>
  <si>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</si>
  <si>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</si>
  <si>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</si>
  <si>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</si>
  <si>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</si>
  <si>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</si>
  <si>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</si>
  <si>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</si>
  <si>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</si>
  <si>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</si>
  <si>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</si>
  <si>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</si>
  <si>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</si>
  <si>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</si>
  <si>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</si>
  <si>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</si>
  <si>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</si>
  <si>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</si>
  <si>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</si>
  <si>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</si>
  <si>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</si>
  <si>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</si>
  <si>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</si>
  <si>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</si>
  <si>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</si>
  <si>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</si>
  <si>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</si>
  <si>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</si>
  <si>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</si>
  <si>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</si>
  <si>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</si>
  <si>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</si>
  <si>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</si>
  <si>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</si>
  <si>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</si>
  <si>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</si>
  <si>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</si>
  <si>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</si>
  <si>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</si>
  <si>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</si>
  <si>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</si>
  <si>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</si>
  <si>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</si>
  <si>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</si>
  <si>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</si>
  <si>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</si>
  <si>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</si>
  <si>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</si>
  <si>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</si>
  <si>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</si>
  <si>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</si>
  <si>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</si>
  <si>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</si>
  <si>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</si>
  <si>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</si>
  <si>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</si>
  <si>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</si>
  <si>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</si>
  <si>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</si>
  <si>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</si>
  <si>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</si>
  <si>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</si>
  <si>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</si>
  <si>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</si>
  <si>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</si>
  <si>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</si>
  <si>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</si>
  <si>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</si>
  <si>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</si>
  <si>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</si>
  <si>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</si>
  <si>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</si>
  <si>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</si>
  <si>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</si>
  <si>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</si>
  <si>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</si>
  <si>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</si>
  <si>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</si>
  <si>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</si>
  <si>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</si>
  <si>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</si>
  <si>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</si>
  <si>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</si>
  <si>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</si>
  <si>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</si>
  <si>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</si>
  <si>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</si>
  <si>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</si>
  <si>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</si>
  <si>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</si>
  <si>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</si>
  <si>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</si>
  <si>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</si>
  <si>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</si>
  <si>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</si>
  <si>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</si>
  <si>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</si>
  <si>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</si>
  <si>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</si>
  <si>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</si>
  <si>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</si>
  <si>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</si>
  <si>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</si>
  <si>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</si>
  <si>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</si>
  <si>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</si>
  <si>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</si>
  <si>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</si>
  <si>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</si>
  <si>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</si>
  <si>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</si>
  <si>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</si>
  <si>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</si>
  <si>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</si>
  <si>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</si>
  <si>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</si>
  <si>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</si>
  <si>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</si>
  <si>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</si>
  <si>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</si>
  <si>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</si>
  <si>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</si>
  <si>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</si>
  <si>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</si>
  <si>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</si>
  <si>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</si>
  <si>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</si>
  <si>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</si>
  <si>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</si>
  <si>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</si>
  <si>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</si>
  <si>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</si>
  <si>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</si>
  <si>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</si>
  <si>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</si>
  <si>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</si>
  <si>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</si>
  <si>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</si>
  <si>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</si>
  <si>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</si>
  <si>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</si>
  <si>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</si>
  <si>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</si>
  <si>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</si>
  <si>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</si>
  <si>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</si>
  <si>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</si>
  <si>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</si>
  <si>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</si>
  <si>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</si>
  <si>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</si>
  <si>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</si>
  <si>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</si>
  <si>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</si>
  <si>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</si>
  <si>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</si>
  <si>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</si>
  <si>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</si>
  <si>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</si>
  <si>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</si>
  <si>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</si>
  <si>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</si>
  <si>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</si>
  <si>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</si>
  <si>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</si>
  <si>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</si>
  <si>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</si>
  <si>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</si>
  <si>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</si>
  <si>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</si>
  <si>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</si>
  <si>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</si>
  <si>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</si>
  <si>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</si>
  <si>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</si>
  <si>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</si>
  <si>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</si>
  <si>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</si>
  <si>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</si>
  <si>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</si>
  <si>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</si>
  <si>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</si>
  <si>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</si>
  <si>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</si>
  <si>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</si>
  <si>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</si>
  <si>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</si>
  <si>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</si>
  <si>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</si>
  <si>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</si>
  <si>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</si>
  <si>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</si>
  <si>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</si>
  <si>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</si>
  <si>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</si>
  <si>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</si>
  <si>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</si>
  <si>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</si>
  <si>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</si>
  <si>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</si>
  <si>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</si>
  <si>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</si>
  <si>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</si>
  <si>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</si>
  <si>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</si>
  <si>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</si>
  <si>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</si>
  <si>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</si>
  <si>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</si>
  <si>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</si>
  <si>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</si>
  <si>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</si>
  <si>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</si>
  <si>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</si>
  <si>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</si>
  <si>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</si>
  <si>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</si>
  <si>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</si>
  <si>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</si>
  <si>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</si>
  <si>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</si>
  <si>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</si>
  <si>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</si>
  <si>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</si>
  <si>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</si>
  <si>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</si>
  <si>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</si>
  <si>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</si>
  <si>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</si>
  <si>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</si>
  <si>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</si>
  <si>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</si>
  <si>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</si>
  <si>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</si>
  <si>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</si>
  <si>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</si>
  <si>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</si>
  <si>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</si>
  <si>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</si>
  <si>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</si>
  <si>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</si>
  <si>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</si>
  <si>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</si>
  <si>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</si>
  <si>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</si>
  <si>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</si>
  <si>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</si>
  <si>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</si>
  <si>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</si>
  <si>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</si>
  <si>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</si>
  <si>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</si>
  <si>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</si>
  <si>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</si>
  <si>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</si>
  <si>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</si>
  <si>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</si>
  <si>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</si>
  <si>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</si>
  <si>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</si>
  <si>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</si>
  <si>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</si>
  <si>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</si>
  <si>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</si>
  <si>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</si>
  <si>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</si>
  <si>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</si>
  <si>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</si>
  <si>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</si>
  <si>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</si>
  <si>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</si>
  <si>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</si>
  <si>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</si>
  <si>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</si>
  <si>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</si>
  <si>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</si>
  <si>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</si>
  <si>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</si>
  <si>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</si>
  <si>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</si>
  <si>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</si>
  <si>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</si>
  <si>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</si>
  <si>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</si>
  <si>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</si>
  <si>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</si>
  <si>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</si>
  <si>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</si>
  <si>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</si>
  <si>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</si>
  <si>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</si>
  <si>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</si>
  <si>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</si>
  <si>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</si>
  <si>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</si>
  <si>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</si>
  <si>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</si>
  <si>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</si>
  <si>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</si>
  <si>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</si>
  <si>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</si>
  <si>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</si>
  <si>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</si>
  <si>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</si>
  <si>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</si>
  <si>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</si>
  <si>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</si>
  <si>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</si>
  <si>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</si>
  <si>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</si>
  <si>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</si>
  <si>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</si>
  <si>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</si>
  <si>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</si>
  <si>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</si>
  <si>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</si>
  <si>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</si>
  <si>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</si>
  <si>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</si>
  <si>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</si>
  <si>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</si>
  <si>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</si>
  <si>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</si>
  <si>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</si>
  <si>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</si>
  <si>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</si>
  <si>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</si>
  <si>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</si>
  <si>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</si>
  <si>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</si>
  <si>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</si>
  <si>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</si>
  <si>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</si>
  <si>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</si>
  <si>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</si>
  <si>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</si>
  <si>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</si>
  <si>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</si>
  <si>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</si>
  <si>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</si>
  <si>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</si>
  <si>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</si>
  <si>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</si>
  <si>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</si>
  <si>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</si>
  <si>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</si>
  <si>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</si>
  <si>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</si>
  <si>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</si>
  <si>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</si>
  <si>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</si>
  <si>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</si>
  <si>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</si>
  <si>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</si>
  <si>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</si>
  <si>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</si>
  <si>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</si>
  <si>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</si>
  <si>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</si>
  <si>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</si>
  <si>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</si>
  <si>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</si>
  <si>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</si>
  <si>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</si>
  <si>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</si>
  <si>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</si>
  <si>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</si>
  <si>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</si>
  <si>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</si>
  <si>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</si>
  <si>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</si>
  <si>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</si>
  <si>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</si>
  <si>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</si>
  <si>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</si>
  <si>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</si>
  <si>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</si>
  <si>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</si>
  <si>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</si>
  <si>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</si>
  <si>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</si>
  <si>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</si>
  <si>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</si>
  <si>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</si>
  <si>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</si>
  <si>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</si>
  <si>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</si>
  <si>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</si>
  <si>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</si>
  <si>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</si>
  <si>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</si>
  <si>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</si>
  <si>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</si>
  <si>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</si>
  <si>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</si>
  <si>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</si>
  <si>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</si>
  <si>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</si>
  <si>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</si>
  <si>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</si>
  <si>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</si>
  <si>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</si>
  <si>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</si>
  <si>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</si>
  <si>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</si>
  <si>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</si>
  <si>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</si>
  <si>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</si>
  <si>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</si>
  <si>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</si>
  <si>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</si>
  <si>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</si>
  <si>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</si>
  <si>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</si>
  <si>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</si>
  <si>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</si>
  <si>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</si>
  <si>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</si>
  <si>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</si>
  <si>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</si>
  <si>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</si>
  <si>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</si>
  <si>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</si>
  <si>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</si>
  <si>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</si>
  <si>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</si>
  <si>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</si>
  <si>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</si>
  <si>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</si>
  <si>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</si>
  <si>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</si>
  <si>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</si>
  <si>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</si>
  <si>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</si>
  <si>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</si>
  <si>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</si>
  <si>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</si>
  <si>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</si>
  <si>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</si>
  <si>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</si>
  <si>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</si>
  <si>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</si>
  <si>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</si>
  <si>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</si>
  <si>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</si>
  <si>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</si>
  <si>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</si>
  <si>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</si>
  <si>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</si>
  <si>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</si>
  <si>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</si>
  <si>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</si>
  <si>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</si>
  <si>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</si>
  <si>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</si>
  <si>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</si>
  <si>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</si>
  <si>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</si>
  <si>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</si>
  <si>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</si>
  <si>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</si>
  <si>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</si>
  <si>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</si>
  <si>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</si>
  <si>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</si>
  <si>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</si>
  <si>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</si>
  <si>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</si>
  <si>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</si>
  <si>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</si>
  <si>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</si>
  <si>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</si>
  <si>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</si>
  <si>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</si>
  <si>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</si>
  <si>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</si>
  <si>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</si>
  <si>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</si>
  <si>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</si>
  <si>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</si>
  <si>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</si>
  <si>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</si>
  <si>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</si>
  <si>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</si>
  <si>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</si>
  <si>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</si>
  <si>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</si>
  <si>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</si>
  <si>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</si>
  <si>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</si>
  <si>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</si>
  <si>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</si>
  <si>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</si>
  <si>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</si>
  <si>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</si>
  <si>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</si>
  <si>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</si>
  <si>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</si>
  <si>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</si>
  <si>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</si>
  <si>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</si>
  <si>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</si>
  <si>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</si>
  <si>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</si>
  <si>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</si>
  <si>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</si>
  <si>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</si>
  <si>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</si>
  <si>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</si>
  <si>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</si>
  <si>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</si>
  <si>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</si>
  <si>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</si>
  <si>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</si>
  <si>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</si>
  <si>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</si>
  <si>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</si>
  <si>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</si>
  <si>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</si>
  <si>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</si>
  <si>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</si>
  <si>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</si>
  <si>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</si>
  <si>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</si>
  <si>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</si>
  <si>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</si>
  <si>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</si>
  <si>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</si>
  <si>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</si>
  <si>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</si>
  <si>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</si>
  <si>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</si>
  <si>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</si>
  <si>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</si>
  <si>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</si>
  <si>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</si>
  <si>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</si>
  <si>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</si>
  <si>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</si>
  <si>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</si>
  <si>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</si>
  <si>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</si>
  <si>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</si>
  <si>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</si>
  <si>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</si>
  <si>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</si>
  <si>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</si>
  <si>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</si>
  <si>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</si>
  <si>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</si>
  <si>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</si>
  <si>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</si>
  <si>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</si>
  <si>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</si>
  <si>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</si>
  <si>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</si>
  <si>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</si>
  <si>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</si>
  <si>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</si>
  <si>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</si>
  <si>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</si>
  <si>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</si>
  <si>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</si>
  <si>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</si>
  <si>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</si>
  <si>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</si>
  <si>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</si>
  <si>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</si>
  <si>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</si>
  <si>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</si>
  <si>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</si>
  <si>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</si>
  <si>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</si>
  <si>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</si>
  <si>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</si>
  <si>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</si>
  <si>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</si>
  <si>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</si>
  <si>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</si>
  <si>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</si>
  <si>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</si>
  <si>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</si>
  <si>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</si>
  <si>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</si>
  <si>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</si>
  <si>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</si>
  <si>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</si>
  <si>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</si>
  <si>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</si>
  <si>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</si>
  <si>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</si>
  <si>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</si>
  <si>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</si>
  <si>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</si>
  <si>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</si>
  <si>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</si>
  <si>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</si>
  <si>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</si>
  <si>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</si>
  <si>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</si>
  <si>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</si>
  <si>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</si>
  <si>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</si>
  <si>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</si>
  <si>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</si>
  <si>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</si>
  <si>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</si>
  <si>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</si>
  <si>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</si>
  <si>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</si>
  <si>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</si>
  <si>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</si>
  <si>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</si>
  <si>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</si>
  <si>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</si>
  <si>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</si>
  <si>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</si>
  <si>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</si>
  <si>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</si>
  <si>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</si>
  <si>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</si>
  <si>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</si>
  <si>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</si>
  <si>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</si>
  <si>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</si>
  <si>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</si>
  <si>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</si>
  <si>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</si>
  <si>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</si>
  <si>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</si>
  <si>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</si>
  <si>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</si>
  <si>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</si>
  <si>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</si>
  <si>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</si>
  <si>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</si>
  <si>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</si>
  <si>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</si>
  <si>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</si>
  <si>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</si>
  <si>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</si>
  <si>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</si>
  <si>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</si>
  <si>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</si>
  <si>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</si>
  <si>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</si>
  <si>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</si>
  <si>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</si>
  <si>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</si>
  <si>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</si>
  <si>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</si>
  <si>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</si>
  <si>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</si>
  <si>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</si>
  <si>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</si>
  <si>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</si>
  <si>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</si>
  <si>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</si>
  <si>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</si>
  <si>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</si>
  <si>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</si>
  <si>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</si>
  <si>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</si>
  <si>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</si>
  <si>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</si>
  <si>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</si>
  <si>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</si>
  <si>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</si>
  <si>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</si>
  <si>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</si>
  <si>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</si>
  <si>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</si>
  <si>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</si>
  <si>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</si>
  <si>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</si>
  <si>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</si>
  <si>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</si>
  <si>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</si>
  <si>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</si>
  <si>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</si>
  <si>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</si>
  <si>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</si>
  <si>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</si>
  <si>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</si>
  <si>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</si>
  <si>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</si>
  <si>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</si>
  <si>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</si>
  <si>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</si>
  <si>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</si>
  <si>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</si>
  <si>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</si>
  <si>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</si>
  <si>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</si>
  <si>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</si>
  <si>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</si>
  <si>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</si>
  <si>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</si>
  <si>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</si>
  <si>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</si>
  <si>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</si>
  <si>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</si>
  <si>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</si>
  <si>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</si>
  <si>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</si>
  <si>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</si>
  <si>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</si>
  <si>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</si>
  <si>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</si>
  <si>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</si>
  <si>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</si>
  <si>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</si>
  <si>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</si>
  <si>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</si>
  <si>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</si>
  <si>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</si>
  <si>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</si>
  <si>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</si>
  <si>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</si>
  <si>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</si>
  <si>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</si>
  <si>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</si>
  <si>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</si>
  <si>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</si>
  <si>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</si>
  <si>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</si>
  <si>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</si>
  <si>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</si>
  <si>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</si>
  <si>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</si>
  <si>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</si>
  <si>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</si>
  <si>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</si>
  <si>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</si>
  <si>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</si>
  <si>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</si>
  <si>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</si>
  <si>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</si>
  <si>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</si>
  <si>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</si>
  <si>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</si>
  <si>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</si>
  <si>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</si>
  <si>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</si>
  <si>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</si>
  <si>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</si>
  <si>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</si>
  <si>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</si>
  <si>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</si>
  <si>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</si>
  <si>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</si>
  <si>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</si>
  <si>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</si>
  <si>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</si>
  <si>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</si>
  <si>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</si>
  <si>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</si>
  <si>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</si>
  <si>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</si>
  <si>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</si>
  <si>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</si>
  <si>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</si>
  <si>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</si>
  <si>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</si>
  <si>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</si>
  <si>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</si>
  <si>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</si>
  <si>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</si>
  <si>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</si>
  <si>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</si>
  <si>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</si>
  <si>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</si>
  <si>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</si>
  <si>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</si>
  <si>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</si>
  <si>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</si>
  <si>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</si>
  <si>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</si>
  <si>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</si>
  <si>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</si>
  <si>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</si>
  <si>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</si>
  <si>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</si>
  <si>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</si>
  <si>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</si>
  <si>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</si>
  <si>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</si>
  <si>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</si>
  <si>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</si>
  <si>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</si>
  <si>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</si>
  <si>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</si>
  <si>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</si>
  <si>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</si>
  <si>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</si>
  <si>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</si>
  <si>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</si>
  <si>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</si>
  <si>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</si>
  <si>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</si>
  <si>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</si>
  <si>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</si>
  <si>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</si>
  <si>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</si>
  <si>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</si>
  <si>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</si>
  <si>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</si>
  <si>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</si>
  <si>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</si>
  <si>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</si>
  <si>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</si>
  <si>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</si>
  <si>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</si>
  <si>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</si>
  <si>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</si>
  <si>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</si>
  <si>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</si>
  <si>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</si>
  <si>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</si>
  <si>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</si>
  <si>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</si>
  <si>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</si>
  <si>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</si>
  <si>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</si>
  <si>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</si>
  <si>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</si>
  <si>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</si>
  <si>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</si>
  <si>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</si>
  <si>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</si>
  <si>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</si>
  <si>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</si>
  <si>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</si>
  <si>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</si>
  <si>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</si>
  <si>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</si>
  <si>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</si>
  <si>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</si>
  <si>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</si>
  <si>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</si>
  <si>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</si>
  <si>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</si>
  <si>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</si>
  <si>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</si>
  <si>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</si>
  <si>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</si>
  <si>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</si>
  <si>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</si>
  <si>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</si>
  <si>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</si>
  <si>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</si>
  <si>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</si>
  <si>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</si>
  <si>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</si>
  <si>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</si>
  <si>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</si>
  <si>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</si>
  <si>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</si>
  <si>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</si>
  <si>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</si>
  <si>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</si>
  <si>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</si>
  <si>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</si>
  <si>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</si>
  <si>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</si>
  <si>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</si>
  <si>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</si>
  <si>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</si>
  <si>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</si>
  <si>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</si>
  <si>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</si>
  <si>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</si>
  <si>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</si>
  <si>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</si>
  <si>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</si>
  <si>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</si>
  <si>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</si>
  <si>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</si>
  <si>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</si>
  <si>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</si>
  <si>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</si>
  <si>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</si>
  <si>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</si>
  <si>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</si>
  <si>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</si>
  <si>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</si>
  <si>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</si>
  <si>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</si>
  <si>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</si>
  <si>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</si>
  <si>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</si>
  <si>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</si>
  <si>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</si>
  <si>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</si>
  <si>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</si>
  <si>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</si>
  <si>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</si>
  <si>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</si>
  <si>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</si>
  <si>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</si>
  <si>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</si>
  <si>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</si>
  <si>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</si>
  <si>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</si>
  <si>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</si>
  <si>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</si>
  <si>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</si>
  <si>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</si>
  <si>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</si>
  <si>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</si>
  <si>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</si>
  <si>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</si>
  <si>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</si>
  <si>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</si>
  <si>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</si>
  <si>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</si>
  <si>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</si>
  <si>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</si>
  <si>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</si>
  <si>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</si>
  <si>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</si>
  <si>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</si>
  <si>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</si>
  <si>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</si>
  <si>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</si>
  <si>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</si>
  <si>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</si>
  <si>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</si>
  <si>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</si>
  <si>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</si>
  <si>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</si>
  <si>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</si>
  <si>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</si>
  <si>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</si>
  <si>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</si>
  <si>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</si>
  <si>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</si>
  <si>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</si>
  <si>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</si>
  <si>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</si>
  <si>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</si>
  <si>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</si>
  <si>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</si>
  <si>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</si>
  <si>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</si>
  <si>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</si>
  <si>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</si>
  <si>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</si>
  <si>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</si>
  <si>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</si>
  <si>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</si>
  <si>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</si>
  <si>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</si>
  <si>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</si>
  <si>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</si>
  <si>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</si>
  <si>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</si>
  <si>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</si>
  <si>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</si>
  <si>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</si>
  <si>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</si>
  <si>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</si>
  <si>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</si>
  <si>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</si>
  <si>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</si>
  <si>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</si>
  <si>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</si>
  <si>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</si>
  <si>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</si>
  <si>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</si>
  <si>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</si>
  <si>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</si>
  <si>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</si>
  <si>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</si>
  <si>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</si>
  <si>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</si>
  <si>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</si>
  <si>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</si>
  <si>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</si>
  <si>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</si>
  <si>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</si>
  <si>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</si>
  <si>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</si>
  <si>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</si>
  <si>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</si>
  <si>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</si>
  <si>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</si>
  <si>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</si>
  <si>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</si>
  <si>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</si>
  <si>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</si>
  <si>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</si>
  <si>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</si>
  <si>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</si>
  <si>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</si>
  <si>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</si>
  <si>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</si>
  <si>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</si>
  <si>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</si>
  <si>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</si>
  <si>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</si>
  <si>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</si>
  <si>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</si>
  <si>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</si>
  <si>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</si>
  <si>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</si>
  <si>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</si>
  <si>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</si>
  <si>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</si>
  <si>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</si>
  <si>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</si>
  <si>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</si>
  <si>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</si>
  <si>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</si>
  <si>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</si>
  <si>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</si>
  <si>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</si>
  <si>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</si>
  <si>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</si>
  <si>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</si>
  <si>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</si>
  <si>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</si>
  <si>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</si>
  <si>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</si>
  <si>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</si>
  <si>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</si>
  <si>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</si>
  <si>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</si>
  <si>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</si>
  <si>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</si>
  <si>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</si>
  <si>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</si>
  <si>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</si>
  <si>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</si>
  <si>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</si>
  <si>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</si>
  <si>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</si>
  <si>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</si>
  <si>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</si>
  <si>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</si>
  <si>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</si>
  <si>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</si>
  <si>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</si>
  <si>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</si>
  <si>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</si>
  <si>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</si>
  <si>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</si>
  <si>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</si>
  <si>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</si>
  <si>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</si>
  <si>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</si>
  <si>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</si>
  <si>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</si>
  <si>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</si>
  <si>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</si>
  <si>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</si>
  <si>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</si>
  <si>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</si>
  <si>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</si>
  <si>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</si>
  <si>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</si>
  <si>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</si>
  <si>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</si>
  <si>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</si>
  <si>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</si>
  <si>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</si>
  <si>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</si>
  <si>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</si>
  <si>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</si>
  <si>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</si>
  <si>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</si>
  <si>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</si>
  <si>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</si>
  <si>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</si>
  <si>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</si>
  <si>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</si>
  <si>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</si>
  <si>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</si>
  <si>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</si>
  <si>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</si>
  <si>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</si>
  <si>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</si>
  <si>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</si>
  <si>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</si>
  <si>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</si>
  <si>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</si>
  <si>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</si>
  <si>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</si>
  <si>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</si>
  <si>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</si>
  <si>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</si>
  <si>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</si>
  <si>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</si>
  <si>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</si>
  <si>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</si>
  <si>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</si>
  <si>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</si>
  <si>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</si>
  <si>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</si>
  <si>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</si>
  <si>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</si>
  <si>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</si>
  <si>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</si>
  <si>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</si>
  <si>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</si>
  <si>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</si>
  <si>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</si>
  <si>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</si>
  <si>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</si>
  <si>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</si>
  <si>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</si>
  <si>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</si>
  <si>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</si>
  <si>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</si>
  <si>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</si>
  <si>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</si>
  <si>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</si>
  <si>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</si>
  <si>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</si>
  <si>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</si>
  <si>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</si>
  <si>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</si>
  <si>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</si>
  <si>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</si>
  <si>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</si>
  <si>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</si>
  <si>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</si>
  <si>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</si>
  <si>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</si>
  <si>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</si>
  <si>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</si>
  <si>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</si>
  <si>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</si>
  <si>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</si>
  <si>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</si>
  <si>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</si>
  <si>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</si>
  <si>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</si>
  <si>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</si>
  <si>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</si>
  <si>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</si>
  <si>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</si>
  <si>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</si>
  <si>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</si>
  <si>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</si>
  <si>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</si>
  <si>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</si>
  <si>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</si>
  <si>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</si>
  <si>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</si>
  <si>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</si>
  <si>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</si>
  <si>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</si>
  <si>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</si>
  <si>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</si>
  <si>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</si>
  <si>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</si>
  <si>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</si>
  <si>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</si>
  <si>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</si>
  <si>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</si>
  <si>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</si>
  <si>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</si>
  <si>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</si>
  <si>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</si>
  <si>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</si>
  <si>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</si>
  <si>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</si>
  <si>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</si>
  <si>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</si>
  <si>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</si>
  <si>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</si>
  <si>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</si>
  <si>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</si>
  <si>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</si>
  <si>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</si>
  <si>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</si>
  <si>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</si>
  <si>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</si>
  <si>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</si>
  <si>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</si>
  <si>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</si>
  <si>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</si>
  <si>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</si>
  <si>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</si>
  <si>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</si>
  <si>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</si>
  <si>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</si>
  <si>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</si>
  <si>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</si>
  <si>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</si>
  <si>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</si>
  <si>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</si>
  <si>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</si>
  <si>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</si>
  <si>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</si>
  <si>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</si>
  <si>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</si>
  <si>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</si>
  <si>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</si>
  <si>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</si>
  <si>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</si>
  <si>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</si>
  <si>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</si>
  <si>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</si>
  <si>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</si>
  <si>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</si>
  <si>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</si>
  <si>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</si>
  <si>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</si>
  <si>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</si>
  <si>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</si>
  <si>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</si>
  <si>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</si>
  <si>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</si>
  <si>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</si>
  <si>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</si>
  <si>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</si>
  <si>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</si>
  <si>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</si>
  <si>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</si>
  <si>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</si>
  <si>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</si>
  <si>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</si>
  <si>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</si>
  <si>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</si>
  <si>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</si>
  <si>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</si>
  <si>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</si>
  <si>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</si>
  <si>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</si>
  <si>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</si>
  <si>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</si>
  <si>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</si>
  <si>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</si>
  <si>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</si>
  <si>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</si>
  <si>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</si>
  <si>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</si>
  <si>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</si>
  <si>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</si>
  <si>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</si>
  <si>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</si>
  <si>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</si>
  <si>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</si>
  <si>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</si>
  <si>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</si>
  <si>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</si>
  <si>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</si>
  <si>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</si>
  <si>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</si>
  <si>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</si>
  <si>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</si>
  <si>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</si>
  <si>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</si>
  <si>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</si>
  <si>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</si>
  <si>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</si>
  <si>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</si>
  <si>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</si>
  <si>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</si>
  <si>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</si>
  <si>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</si>
  <si>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</si>
  <si>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</si>
  <si>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</si>
  <si>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</si>
  <si>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</si>
  <si>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</si>
  <si>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</si>
  <si>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</si>
  <si>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</si>
  <si>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</si>
  <si>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</si>
  <si>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</si>
  <si>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</si>
  <si>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</si>
  <si>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</si>
  <si>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</si>
  <si>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</si>
  <si>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</si>
  <si>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</si>
  <si>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</si>
  <si>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</si>
  <si>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</si>
  <si>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</si>
  <si>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</si>
  <si>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</si>
  <si>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</si>
  <si>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</si>
  <si>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</si>
  <si>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</si>
  <si>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</si>
  <si>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</si>
  <si>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</si>
  <si>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</si>
  <si>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</si>
  <si>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</si>
  <si>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</si>
  <si>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</si>
  <si>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</si>
  <si>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</si>
  <si>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</si>
  <si>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</si>
  <si>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</si>
  <si>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</si>
  <si>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</si>
  <si>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</si>
  <si>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</si>
  <si>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</si>
  <si>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</si>
  <si>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</si>
  <si>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</si>
  <si>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</si>
  <si>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</si>
  <si>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</si>
  <si>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</si>
  <si>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</si>
  <si>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</si>
  <si>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</si>
  <si>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</si>
  <si>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</si>
  <si>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</si>
  <si>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</si>
  <si>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</si>
  <si>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</si>
  <si>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</si>
  <si>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</si>
  <si>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</si>
  <si>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</si>
  <si>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</si>
  <si>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</si>
  <si>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</si>
  <si>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</si>
  <si>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</si>
  <si>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</si>
  <si>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</si>
  <si>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</si>
  <si>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</si>
  <si>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</si>
  <si>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</si>
  <si>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</si>
  <si>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</si>
  <si>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</si>
  <si>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</si>
  <si>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</si>
  <si>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</si>
  <si>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</si>
  <si>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</si>
  <si>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</si>
  <si>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</si>
  <si>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</si>
  <si>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</si>
  <si>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</si>
  <si>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</si>
  <si>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</si>
  <si>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</si>
  <si>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</si>
  <si>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</si>
  <si>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</si>
  <si>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</si>
  <si>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</si>
  <si>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</si>
  <si>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</si>
  <si>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</si>
  <si>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</si>
  <si>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</si>
  <si>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</si>
  <si>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</si>
  <si>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</si>
  <si>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</si>
  <si>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</si>
  <si>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</si>
  <si>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</si>
  <si>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</si>
  <si>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</si>
  <si>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</si>
  <si>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</si>
  <si>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</si>
  <si>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</si>
  <si>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</si>
  <si>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</si>
  <si>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</si>
  <si>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</si>
  <si>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</si>
  <si>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</si>
  <si>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</si>
  <si>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</si>
  <si>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</si>
  <si>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</si>
  <si>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</si>
  <si>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</si>
  <si>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</si>
  <si>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</si>
  <si>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</si>
  <si>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</si>
  <si>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</si>
  <si>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</si>
  <si>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</si>
  <si>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</si>
  <si>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</si>
  <si>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</si>
  <si>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</si>
  <si>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</si>
  <si>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</si>
  <si>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</si>
  <si>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</si>
  <si>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</si>
  <si>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</si>
  <si>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</si>
  <si>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</si>
  <si>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</si>
  <si>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</si>
  <si>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</si>
  <si>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</si>
  <si>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</si>
  <si>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</si>
  <si>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</si>
  <si>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</si>
  <si>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</si>
  <si>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</si>
  <si>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</si>
  <si>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</si>
  <si>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</si>
  <si>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</si>
  <si>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</si>
  <si>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</si>
  <si>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</si>
  <si>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</si>
  <si>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</si>
  <si>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</si>
  <si>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</si>
  <si>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</si>
  <si>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</si>
  <si>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</si>
  <si>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</si>
  <si>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</si>
  <si>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</si>
  <si>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</si>
  <si>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</si>
  <si>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</si>
  <si>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</si>
  <si>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</si>
  <si>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</si>
  <si>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</si>
  <si>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</si>
  <si>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</si>
  <si>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</si>
  <si>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</si>
  <si>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</si>
  <si>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</si>
  <si>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</si>
  <si>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</si>
  <si>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</si>
  <si>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</si>
  <si>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</si>
  <si>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</si>
  <si>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</si>
  <si>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</si>
  <si>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</si>
  <si>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</si>
  <si>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</si>
  <si>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</si>
  <si>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</si>
  <si>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</si>
  <si>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</si>
  <si>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</si>
  <si>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</si>
  <si>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</si>
  <si>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</si>
  <si>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</si>
  <si>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</si>
  <si>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</si>
  <si>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</si>
  <si>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</si>
  <si>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</si>
  <si>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</si>
  <si>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</si>
  <si>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</si>
  <si>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</si>
  <si>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</si>
  <si>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</si>
  <si>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</si>
  <si>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</si>
  <si>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</si>
  <si>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</si>
  <si>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</si>
  <si>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</si>
  <si>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</si>
  <si>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</si>
  <si>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</si>
  <si>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</si>
  <si>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</si>
  <si>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</si>
  <si>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</si>
  <si>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</si>
  <si>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</si>
  <si>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</si>
  <si>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</si>
  <si>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</si>
  <si>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</si>
  <si>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</si>
  <si>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</si>
  <si>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</si>
  <si>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</si>
  <si>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</si>
  <si>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</si>
  <si>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</si>
  <si>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</si>
  <si>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</si>
  <si>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</si>
  <si>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</si>
  <si>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</si>
  <si>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</si>
  <si>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</si>
  <si>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</si>
  <si>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</si>
  <si>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</si>
  <si>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</si>
  <si>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</si>
  <si>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</si>
  <si>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</si>
  <si>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</si>
  <si>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</si>
  <si>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</si>
  <si>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</si>
  <si>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</si>
  <si>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</si>
  <si>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</si>
  <si>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</si>
  <si>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</si>
  <si>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</si>
  <si>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</si>
  <si>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</si>
  <si>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</si>
  <si>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</si>
  <si>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</si>
  <si>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</si>
  <si>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</si>
  <si>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</si>
  <si>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</si>
  <si>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</si>
  <si>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</si>
  <si>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</si>
  <si>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</si>
  <si>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</si>
  <si>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</si>
  <si>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</si>
  <si>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</si>
  <si>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</si>
  <si>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</si>
  <si>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</si>
  <si>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</si>
  <si>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</si>
  <si>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</si>
  <si>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</si>
  <si>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</si>
  <si>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</si>
  <si>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</si>
  <si>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</si>
  <si>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</si>
  <si>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</si>
  <si>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</si>
  <si>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</si>
  <si>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</si>
  <si>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</si>
  <si>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</si>
  <si>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</si>
  <si>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</si>
  <si>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</si>
  <si>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</si>
  <si>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</si>
  <si>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</si>
  <si>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</si>
  <si>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</si>
  <si>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</si>
  <si>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</si>
  <si>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</si>
  <si>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</si>
  <si>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</si>
  <si>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</si>
  <si>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</si>
  <si>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</si>
  <si>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</si>
  <si>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</si>
  <si>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</si>
  <si>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</si>
  <si>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</si>
  <si>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</si>
  <si>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</si>
  <si>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</si>
  <si>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</si>
  <si>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</si>
  <si>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</si>
  <si>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</si>
  <si>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</si>
  <si>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</si>
  <si>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</si>
  <si>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</si>
  <si>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</si>
  <si>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</si>
  <si>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</si>
  <si>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</si>
  <si>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</si>
  <si>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</si>
  <si>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</si>
  <si>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</si>
  <si>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</si>
  <si>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</si>
  <si>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</si>
  <si>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</si>
  <si>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</si>
  <si>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</si>
  <si>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</si>
  <si>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</si>
  <si>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</si>
  <si>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</si>
  <si>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</si>
  <si>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</si>
  <si>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</si>
  <si>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</si>
  <si>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</si>
  <si>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</si>
  <si>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</si>
  <si>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</si>
  <si>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</si>
  <si>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</si>
  <si>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</si>
  <si>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</si>
  <si>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</si>
  <si>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</si>
  <si>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</si>
  <si>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</si>
  <si>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</si>
  <si>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</si>
  <si>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</si>
  <si>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</si>
  <si>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</si>
  <si>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</si>
  <si>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</si>
  <si>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</si>
  <si>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</si>
  <si>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</si>
  <si>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</si>
  <si>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</si>
  <si>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</si>
  <si>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</si>
  <si>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</si>
  <si>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</si>
  <si>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</si>
  <si>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</si>
  <si>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</si>
  <si>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</si>
  <si>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</si>
  <si>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</si>
  <si>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</si>
  <si>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</si>
  <si>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</si>
  <si>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</si>
  <si>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</si>
  <si>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</si>
  <si>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</si>
  <si>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</si>
  <si>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</si>
  <si>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</si>
  <si>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</si>
  <si>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</si>
  <si>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</si>
  <si>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</si>
  <si>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</si>
  <si>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</si>
  <si>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</si>
  <si>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</si>
  <si>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</si>
  <si>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</si>
  <si>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</si>
  <si>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</si>
  <si>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</si>
  <si>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</si>
  <si>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</si>
  <si>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</si>
  <si>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</si>
  <si>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</si>
  <si>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</si>
  <si>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</si>
  <si>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</si>
  <si>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</si>
  <si>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</si>
  <si>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</si>
  <si>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</si>
  <si>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</si>
  <si>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</si>
  <si>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</si>
  <si>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</si>
  <si>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</si>
  <si>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</si>
  <si>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</si>
  <si>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</si>
  <si>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</si>
  <si>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</si>
  <si>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</si>
  <si>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</si>
  <si>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</si>
  <si>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</si>
  <si>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</si>
  <si>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</si>
  <si>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</si>
  <si>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</si>
  <si>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</si>
  <si>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</si>
  <si>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</si>
  <si>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</si>
  <si>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</si>
  <si>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</si>
  <si>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</si>
  <si>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</si>
  <si>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</si>
  <si>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</si>
  <si>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</si>
  <si>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</si>
  <si>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</si>
  <si>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</si>
  <si>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</si>
  <si>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</si>
  <si>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</si>
  <si>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</si>
  <si>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</si>
  <si>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</si>
  <si>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</si>
  <si>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</si>
  <si>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</si>
  <si>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</si>
  <si>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</si>
  <si>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</si>
  <si>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</si>
  <si>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</si>
  <si>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</si>
  <si>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</si>
  <si>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</si>
  <si>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</si>
  <si>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</si>
  <si>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</si>
  <si>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</si>
  <si>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</si>
  <si>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</si>
  <si>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</si>
  <si>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</si>
  <si>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</si>
  <si>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</si>
  <si>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</si>
  <si>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</si>
  <si>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</si>
  <si>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</si>
  <si>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</si>
  <si>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</si>
  <si>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</si>
  <si>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</si>
  <si>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</si>
  <si>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</si>
  <si>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</si>
  <si>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</si>
  <si>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</si>
  <si>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</si>
  <si>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</si>
  <si>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</si>
  <si>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</si>
  <si>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</si>
  <si>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</si>
  <si>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</si>
  <si>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</si>
  <si>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</si>
  <si>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</si>
  <si>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</si>
  <si>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</si>
  <si>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</si>
  <si>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</si>
  <si>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</si>
  <si>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</si>
  <si>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</si>
  <si>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</si>
  <si>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</si>
  <si>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</si>
  <si>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</si>
  <si>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</si>
  <si>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</si>
  <si>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</si>
  <si>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</si>
  <si>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</si>
  <si>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</si>
  <si>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</si>
  <si>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</si>
  <si>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</si>
  <si>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</si>
  <si>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</si>
  <si>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</si>
  <si>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</si>
  <si>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</si>
  <si>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</si>
  <si>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</si>
  <si>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</si>
  <si>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</si>
  <si>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</si>
  <si>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</si>
  <si>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</si>
  <si>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</si>
  <si>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</si>
  <si>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</si>
  <si>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</si>
  <si>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</si>
  <si>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</si>
  <si>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</si>
  <si>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</si>
  <si>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</si>
  <si>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</si>
  <si>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</si>
  <si>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</si>
  <si>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</si>
  <si>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</si>
  <si>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</si>
  <si>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</si>
  <si>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</si>
  <si>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</si>
  <si>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</si>
  <si>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</si>
  <si>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</si>
  <si>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</si>
  <si>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</si>
  <si>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</si>
  <si>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</si>
  <si>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</si>
  <si>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</si>
  <si>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</si>
  <si>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</si>
  <si>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</si>
  <si>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</si>
  <si>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</si>
  <si>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</si>
  <si>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</si>
  <si>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</si>
  <si>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</si>
  <si>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</si>
  <si>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</si>
  <si>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</si>
  <si>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</si>
  <si>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</si>
  <si>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</si>
  <si>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</si>
  <si>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</si>
  <si>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</si>
  <si>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</si>
  <si>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</si>
  <si>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</si>
  <si>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</si>
  <si>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</si>
  <si>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</si>
  <si>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</si>
  <si>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</si>
  <si>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</si>
  <si>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</si>
  <si>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</si>
  <si>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</si>
  <si>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</si>
  <si>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</si>
  <si>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</si>
  <si>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</si>
  <si>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</si>
  <si>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</si>
  <si>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</si>
  <si>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</si>
  <si>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</si>
  <si>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</si>
  <si>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</si>
  <si>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</si>
  <si>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</si>
  <si>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</si>
  <si>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</si>
  <si>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</si>
  <si>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</si>
  <si>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</si>
  <si>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</si>
  <si>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</si>
  <si>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</si>
  <si>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</si>
  <si>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</si>
  <si>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</si>
  <si>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</si>
  <si>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</si>
  <si>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</si>
  <si>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</si>
  <si>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</si>
  <si>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</si>
  <si>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</si>
  <si>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</si>
  <si>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</si>
  <si>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</si>
  <si>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</si>
  <si>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</si>
  <si>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</si>
  <si>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</si>
  <si>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</si>
  <si>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</si>
  <si>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</si>
  <si>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</si>
  <si>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</si>
  <si>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</si>
  <si>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</si>
  <si>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</si>
  <si>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</si>
  <si>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</si>
  <si>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</si>
  <si>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</si>
  <si>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</si>
  <si>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</si>
  <si>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</si>
  <si>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</si>
  <si>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</si>
  <si>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</si>
  <si>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</si>
  <si>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</si>
  <si>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</si>
  <si>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</si>
  <si>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</si>
  <si>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</si>
  <si>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</si>
  <si>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</si>
  <si>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</si>
  <si>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</si>
  <si>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</si>
  <si>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</si>
  <si>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</si>
  <si>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</si>
  <si>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</si>
  <si>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</si>
  <si>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</si>
  <si>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</si>
  <si>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</si>
  <si>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</si>
  <si>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</si>
  <si>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</si>
  <si>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</si>
  <si>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</si>
  <si>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</si>
  <si>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</si>
  <si>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</si>
  <si>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</si>
  <si>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</si>
  <si>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</si>
  <si>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</si>
  <si>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</si>
  <si>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</si>
  <si>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</si>
  <si>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</si>
  <si>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</si>
  <si>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</si>
  <si>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</si>
  <si>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</si>
  <si>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</si>
  <si>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</si>
  <si>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</si>
  <si>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</si>
  <si>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</si>
  <si>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</si>
  <si>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</si>
  <si>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</si>
  <si>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</si>
  <si>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</si>
  <si>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</si>
  <si>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</si>
  <si>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</si>
  <si>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</si>
  <si>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</si>
  <si>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</si>
  <si>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</si>
  <si>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</si>
  <si>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</si>
  <si>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</si>
  <si>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</si>
  <si>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</si>
  <si>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</si>
  <si>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</si>
  <si>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</si>
  <si>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</si>
  <si>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</si>
  <si>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</si>
  <si>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</si>
  <si>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</si>
  <si>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</si>
  <si>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</si>
  <si>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</si>
  <si>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</si>
  <si>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</si>
  <si>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</si>
  <si>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</si>
  <si>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</si>
  <si>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</si>
  <si>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</si>
  <si>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</si>
  <si>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</si>
  <si>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</si>
  <si>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</si>
  <si>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</si>
  <si>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</si>
  <si>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</si>
  <si>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</si>
  <si>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</si>
  <si>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</si>
  <si>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</si>
  <si>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</si>
  <si>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</si>
  <si>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</si>
  <si>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</si>
  <si>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</si>
  <si>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</si>
  <si>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</si>
  <si>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</si>
  <si>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</si>
  <si>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</si>
  <si>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</si>
  <si>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</si>
  <si>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</si>
  <si>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</si>
  <si>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</si>
  <si>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</si>
  <si>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</si>
  <si>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</si>
  <si>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</si>
  <si>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</si>
  <si>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</si>
  <si>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</si>
  <si>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</si>
  <si>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</si>
  <si>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</si>
  <si>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</si>
  <si>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</si>
  <si>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</si>
  <si>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</si>
  <si>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</si>
  <si>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</si>
  <si>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</si>
  <si>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</si>
  <si>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</si>
  <si>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</si>
  <si>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</si>
  <si>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</si>
  <si>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</si>
  <si>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</si>
  <si>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</si>
  <si>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</si>
  <si>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</si>
  <si>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</si>
  <si>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</si>
  <si>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</si>
  <si>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</si>
  <si>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</si>
  <si>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</si>
  <si>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</si>
  <si>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</si>
  <si>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</si>
  <si>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</si>
  <si>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</si>
  <si>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</si>
  <si>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</si>
  <si>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</si>
  <si>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</si>
  <si>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</si>
  <si>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</si>
  <si>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</si>
  <si>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</si>
  <si>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</si>
  <si>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</si>
  <si>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</si>
  <si>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</si>
  <si>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</si>
  <si>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</si>
  <si>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</si>
  <si>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</si>
  <si>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</si>
  <si>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</si>
  <si>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</si>
  <si>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</si>
  <si>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</si>
  <si>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</si>
  <si>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</si>
  <si>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</si>
  <si>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</si>
  <si>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</si>
  <si>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</si>
  <si>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</si>
  <si>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</si>
  <si>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</si>
  <si>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</si>
  <si>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</si>
  <si>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</si>
  <si>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</si>
  <si>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</si>
  <si>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</si>
  <si>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</si>
  <si>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</si>
  <si>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</si>
  <si>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</si>
  <si>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</si>
  <si>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</si>
  <si>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</si>
  <si>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</si>
  <si>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</si>
  <si>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</si>
  <si>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</si>
  <si>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</si>
  <si>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</si>
  <si>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</si>
  <si>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</si>
  <si>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</si>
  <si>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</si>
  <si>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</si>
  <si>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</si>
  <si>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</si>
  <si>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</si>
  <si>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</si>
  <si>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</si>
  <si>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</si>
  <si>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</si>
  <si>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</si>
  <si>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</si>
  <si>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</si>
  <si>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</si>
  <si>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</si>
  <si>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</si>
  <si>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</si>
  <si>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</si>
  <si>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</si>
  <si>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</si>
  <si>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</si>
  <si>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</si>
  <si>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</si>
  <si>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</si>
  <si>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</si>
  <si>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</si>
  <si>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</si>
  <si>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</si>
  <si>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</si>
  <si>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</si>
  <si>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</si>
  <si>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</si>
  <si>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</si>
  <si>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</si>
  <si>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</si>
  <si>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</si>
  <si>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</si>
  <si>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</si>
  <si>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</si>
  <si>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</si>
  <si>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</si>
  <si>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</si>
  <si>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</si>
  <si>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</si>
  <si>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</si>
  <si>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</si>
  <si>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</si>
  <si>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</si>
  <si>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</si>
  <si>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</si>
  <si>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</si>
  <si>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</si>
  <si>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</si>
  <si>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</si>
  <si>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</si>
  <si>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</si>
  <si>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</si>
  <si>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</si>
  <si>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</si>
  <si>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</si>
  <si>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</si>
  <si>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</si>
  <si>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</si>
  <si>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</si>
  <si>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</si>
  <si>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</si>
  <si>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</si>
  <si>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</si>
  <si>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</si>
  <si>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</si>
  <si>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</si>
  <si>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</si>
  <si>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</si>
  <si>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</si>
  <si>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</si>
  <si>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</si>
  <si>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</si>
  <si>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</si>
  <si>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</si>
  <si>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</si>
  <si>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</si>
  <si>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</si>
  <si>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</si>
  <si>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</si>
  <si>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</si>
  <si>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</si>
  <si>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</si>
  <si>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</si>
  <si>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</si>
  <si>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</si>
  <si>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</si>
  <si>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</si>
  <si>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</si>
  <si>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</si>
  <si>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</si>
  <si>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</si>
  <si>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</si>
  <si>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</si>
  <si>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</si>
  <si>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</si>
  <si>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</si>
  <si>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</si>
  <si>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</si>
  <si>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</si>
  <si>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</si>
  <si>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</si>
  <si>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</si>
  <si>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</si>
  <si>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</si>
  <si>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</si>
  <si>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</si>
  <si>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</si>
  <si>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</si>
  <si>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</si>
  <si>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</si>
  <si>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</si>
  <si>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</si>
  <si>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</si>
  <si>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</si>
  <si>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</si>
  <si>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</si>
  <si>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</si>
  <si>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</si>
  <si>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</si>
  <si>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</si>
  <si>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</si>
  <si>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</si>
  <si>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</si>
  <si>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</si>
  <si>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</si>
  <si>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</si>
  <si>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</si>
  <si>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</si>
  <si>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</si>
  <si>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</si>
  <si>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</si>
  <si>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</si>
  <si>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</si>
  <si>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</si>
  <si>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</si>
  <si>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</si>
  <si>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</si>
  <si>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</si>
  <si>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</si>
  <si>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</si>
  <si>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</si>
  <si>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</si>
  <si>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</si>
  <si>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</si>
  <si>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</si>
  <si>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</si>
  <si>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</si>
  <si>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</si>
  <si>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</si>
  <si>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</si>
  <si>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</si>
  <si>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</si>
  <si>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</si>
  <si>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</si>
  <si>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</si>
  <si>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</si>
  <si>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</si>
  <si>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</si>
  <si>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</si>
  <si>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</si>
  <si>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</si>
  <si>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</si>
  <si>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</si>
  <si>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</si>
  <si>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</si>
  <si>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</si>
  <si>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</si>
  <si>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</si>
  <si>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</si>
  <si>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</si>
  <si>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</si>
  <si>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</si>
  <si>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</si>
  <si>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</si>
  <si>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</si>
  <si>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</si>
  <si>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</si>
  <si>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</si>
  <si>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</si>
  <si>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</si>
  <si>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</si>
  <si>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</si>
  <si>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</si>
  <si>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</si>
  <si>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</si>
  <si>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</si>
  <si>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</si>
  <si>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</si>
  <si>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</si>
  <si>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</si>
  <si>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</si>
  <si>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</si>
  <si>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</si>
  <si>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</si>
  <si>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</si>
  <si>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</si>
  <si>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</si>
  <si>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</si>
  <si>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</si>
  <si>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</si>
  <si>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</si>
  <si>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</si>
  <si>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</si>
  <si>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</si>
  <si>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</si>
  <si>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</si>
  <si>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</si>
  <si>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</si>
  <si>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</si>
  <si>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</si>
  <si>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</si>
  <si>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</si>
  <si>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</si>
  <si>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</si>
  <si>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</si>
  <si>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</si>
  <si>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</si>
  <si>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</si>
  <si>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</si>
  <si>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</si>
  <si>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</si>
  <si>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</si>
  <si>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</si>
  <si>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</si>
  <si>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</si>
  <si>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</si>
  <si>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</si>
  <si>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</si>
  <si>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</si>
  <si>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</si>
  <si>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</si>
  <si>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</si>
  <si>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</si>
  <si>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</si>
  <si>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</si>
  <si>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</si>
  <si>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</si>
  <si>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</si>
  <si>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</si>
  <si>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</si>
  <si>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</si>
  <si>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</si>
  <si>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</si>
  <si>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</si>
  <si>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</si>
  <si>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</si>
  <si>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</si>
  <si>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</si>
  <si>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</si>
  <si>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</si>
  <si>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</si>
  <si>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</si>
  <si>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</si>
  <si>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</si>
  <si>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</si>
  <si>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</si>
  <si>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</si>
  <si>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</si>
  <si>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</si>
  <si>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</si>
  <si>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</si>
  <si>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</si>
  <si>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</si>
  <si>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</si>
  <si>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</si>
  <si>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</si>
  <si>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</si>
  <si>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</si>
  <si>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</si>
  <si>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</si>
  <si>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</si>
  <si>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</si>
  <si>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</si>
  <si>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</si>
  <si>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</si>
  <si>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</si>
  <si>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</si>
  <si>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</si>
  <si>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</si>
  <si>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</si>
  <si>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</si>
  <si>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</si>
  <si>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</si>
  <si>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</si>
  <si>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</si>
  <si>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</si>
  <si>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</si>
  <si>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</si>
  <si>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</si>
  <si>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</si>
  <si>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</si>
  <si>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</si>
  <si>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</si>
  <si>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</si>
  <si>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</si>
  <si>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</si>
  <si>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</si>
  <si>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</si>
  <si>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</si>
  <si>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</si>
  <si>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</si>
  <si>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</si>
  <si>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</si>
  <si>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</si>
  <si>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</si>
  <si>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</si>
  <si>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</si>
  <si>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</si>
  <si>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</si>
  <si>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</si>
  <si>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</si>
  <si>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</si>
  <si>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</si>
  <si>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</si>
  <si>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</si>
  <si>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</si>
  <si>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</si>
  <si>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</si>
  <si>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</si>
  <si>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</si>
  <si>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</si>
  <si>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</si>
  <si>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</si>
  <si>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</si>
  <si>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</si>
  <si>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</si>
  <si>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</si>
  <si>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</si>
  <si>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</si>
  <si>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</si>
  <si>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</si>
  <si>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</si>
  <si>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</si>
  <si>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</si>
  <si>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</si>
  <si>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</si>
  <si>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</si>
  <si>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</si>
  <si>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</si>
  <si>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</si>
  <si>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</si>
  <si>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</si>
  <si>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</si>
  <si>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</si>
  <si>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</si>
  <si>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</si>
  <si>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</si>
  <si>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</si>
  <si>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</si>
  <si>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</si>
  <si>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</si>
  <si>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</si>
  <si>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</si>
  <si>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</si>
  <si>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</si>
  <si>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</si>
  <si>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</si>
  <si>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</si>
  <si>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</si>
  <si>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</si>
  <si>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</si>
  <si>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</si>
  <si>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</si>
  <si>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</si>
  <si>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</si>
  <si>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</si>
  <si>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</si>
  <si>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</si>
  <si>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</si>
  <si>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</si>
  <si>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</si>
  <si>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</si>
  <si>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</si>
  <si>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</si>
  <si>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</si>
  <si>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</si>
  <si>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</si>
  <si>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</si>
  <si>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</si>
  <si>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</si>
  <si>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</si>
  <si>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</si>
  <si>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</si>
  <si>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</si>
  <si>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</si>
  <si>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</si>
  <si>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</si>
  <si>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</si>
  <si>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</si>
  <si>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</si>
  <si>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</si>
  <si>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</si>
  <si>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</si>
  <si>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</si>
  <si>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</si>
  <si>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</si>
  <si>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</si>
  <si>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</si>
  <si>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</si>
  <si>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</si>
  <si>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</si>
  <si>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</si>
  <si>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</si>
  <si>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</si>
  <si>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</si>
  <si>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</si>
  <si>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</si>
  <si>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</si>
  <si>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</si>
  <si>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</si>
  <si>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</si>
  <si>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</si>
  <si>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</si>
  <si>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</si>
  <si>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</si>
  <si>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</si>
  <si>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</si>
  <si>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</si>
  <si>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</si>
  <si>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</si>
  <si>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</si>
  <si>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</si>
  <si>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</si>
  <si>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</si>
  <si>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</si>
  <si>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</si>
  <si>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</si>
  <si>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</si>
  <si>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</si>
  <si>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</si>
  <si>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</si>
  <si>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</si>
  <si>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</si>
  <si>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</si>
  <si>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</si>
  <si>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</si>
  <si>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</si>
  <si>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</si>
  <si>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</si>
  <si>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</si>
  <si>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</si>
  <si>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</si>
  <si>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</si>
  <si>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</si>
  <si>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</si>
  <si>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</si>
  <si>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</si>
  <si>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</si>
  <si>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</si>
  <si>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</si>
  <si>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</si>
  <si>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</si>
  <si>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</si>
  <si>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</si>
  <si>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</si>
  <si>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</si>
  <si>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</si>
  <si>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</si>
  <si>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</si>
  <si>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</si>
  <si>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</si>
  <si>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</si>
  <si>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</si>
  <si>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</si>
  <si>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</si>
  <si>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</si>
  <si>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</si>
  <si>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</si>
  <si>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</si>
  <si>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</si>
  <si>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</si>
  <si>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</si>
  <si>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</si>
  <si>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</si>
  <si>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</si>
  <si>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</si>
  <si>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</si>
  <si>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</si>
  <si>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</si>
  <si>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</si>
  <si>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</si>
  <si>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</si>
  <si>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</si>
  <si>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</si>
  <si>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</si>
  <si>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</si>
  <si>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</si>
  <si>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</si>
  <si>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</si>
  <si>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</si>
  <si>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</si>
  <si>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</si>
  <si>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</si>
  <si>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</si>
  <si>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</si>
  <si>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</si>
  <si>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</si>
  <si>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</si>
  <si>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</si>
  <si>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</si>
  <si>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</si>
  <si>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</si>
  <si>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</si>
  <si>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</si>
  <si>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</si>
  <si>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</si>
  <si>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</si>
  <si>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</si>
  <si>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</si>
  <si>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</si>
  <si>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</si>
  <si>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</si>
  <si>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</si>
  <si>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</si>
  <si>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</si>
  <si>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</si>
  <si>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</si>
  <si>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</si>
  <si>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</si>
  <si>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</si>
  <si>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</si>
  <si>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</si>
  <si>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</si>
  <si>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</si>
  <si>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</si>
  <si>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</si>
  <si>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</si>
  <si>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</si>
  <si>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</si>
  <si>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</si>
  <si>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</si>
  <si>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</si>
  <si>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</si>
  <si>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</si>
  <si>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</si>
  <si>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</si>
  <si>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</si>
  <si>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</si>
  <si>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</si>
  <si>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</si>
  <si>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</si>
  <si>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</si>
  <si>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</si>
  <si>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</si>
  <si>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</si>
  <si>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</si>
  <si>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</si>
  <si>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</si>
  <si>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</si>
  <si>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</si>
  <si>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</si>
  <si>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</si>
  <si>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</si>
  <si>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</si>
  <si>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</si>
  <si>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</si>
  <si>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</si>
  <si>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</si>
  <si>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</si>
  <si>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</si>
  <si>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</si>
  <si>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</si>
  <si>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</si>
  <si>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</si>
  <si>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</si>
  <si>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</si>
  <si>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</si>
  <si>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</si>
  <si>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</si>
  <si>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</si>
  <si>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</si>
  <si>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</si>
  <si>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</si>
  <si>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</si>
  <si>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</si>
  <si>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</si>
  <si>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</si>
  <si>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</si>
  <si>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</si>
  <si>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</si>
  <si>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</si>
  <si>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</si>
  <si>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</si>
  <si>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</si>
  <si>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</si>
  <si>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</si>
  <si>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</si>
  <si>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</si>
  <si>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</si>
  <si>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</si>
  <si>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</si>
  <si>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</si>
  <si>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</si>
  <si>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</si>
  <si>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</si>
  <si>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</si>
  <si>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</si>
  <si>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</si>
  <si>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</si>
  <si>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</si>
  <si>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</si>
  <si>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</si>
  <si>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</si>
  <si>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</si>
  <si>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</si>
  <si>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</si>
  <si>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</si>
  <si>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</si>
  <si>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</si>
  <si>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</si>
  <si>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</si>
  <si>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</si>
  <si>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</si>
  <si>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</si>
  <si>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</si>
  <si>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</si>
  <si>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</si>
  <si>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</si>
  <si>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</si>
  <si>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</si>
  <si>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</si>
  <si>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</si>
  <si>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</si>
  <si>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</si>
  <si>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</si>
  <si>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</si>
  <si>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</si>
  <si>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</si>
  <si>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</si>
  <si>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</si>
  <si>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</si>
  <si>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</si>
  <si>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</si>
  <si>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</si>
  <si>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</si>
  <si>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</si>
  <si>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</si>
  <si>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</si>
  <si>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</si>
  <si>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</si>
  <si>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</si>
  <si>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</si>
  <si>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</si>
  <si>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</si>
  <si>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</si>
  <si>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</si>
  <si>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</si>
  <si>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</si>
  <si>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</si>
  <si>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</si>
  <si>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</si>
  <si>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</si>
  <si>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</si>
  <si>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</si>
  <si>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</si>
  <si>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</si>
  <si>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</si>
  <si>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</si>
  <si>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</si>
  <si>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</si>
  <si>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</si>
  <si>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</si>
  <si>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</si>
  <si>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</si>
  <si>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</si>
  <si>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</si>
  <si>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</si>
  <si>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</si>
  <si>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</si>
  <si>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</si>
  <si>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</si>
  <si>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</si>
  <si>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</si>
  <si>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</si>
  <si>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</si>
  <si>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</si>
  <si>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</si>
  <si>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</si>
  <si>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</si>
  <si>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</si>
  <si>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</si>
  <si>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</si>
  <si>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</si>
  <si>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</si>
  <si>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</si>
  <si>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</si>
  <si>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</si>
  <si>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</si>
  <si>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</si>
  <si>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</si>
  <si>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</si>
  <si>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</si>
  <si>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</si>
  <si>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</si>
  <si>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</si>
  <si>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</si>
  <si>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</si>
  <si>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</si>
  <si>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</si>
  <si>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</si>
  <si>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</si>
  <si>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</si>
  <si>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</si>
  <si>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</si>
  <si>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</si>
  <si>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</si>
  <si>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</si>
  <si>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</si>
  <si>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</si>
  <si>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</si>
  <si>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</si>
  <si>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</si>
  <si>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</si>
  <si>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</si>
  <si>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</si>
  <si>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</si>
  <si>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</si>
  <si>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</si>
  <si>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</si>
  <si>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</si>
  <si>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</si>
  <si>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</si>
  <si>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</si>
  <si>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</si>
  <si>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</si>
  <si>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</si>
  <si>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</si>
  <si>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</si>
  <si>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</si>
  <si>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</si>
  <si>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</si>
  <si>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</si>
  <si>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</si>
  <si>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</si>
  <si>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</si>
  <si>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</si>
  <si>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</si>
  <si>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</si>
  <si>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</si>
  <si>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</si>
  <si>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</si>
  <si>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</si>
  <si>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</si>
  <si>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</si>
  <si>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</si>
  <si>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</si>
  <si>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</si>
  <si>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</si>
  <si>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</si>
  <si>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</si>
  <si>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</si>
  <si>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</si>
  <si>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</si>
  <si>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</si>
  <si>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</si>
  <si>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</si>
  <si>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</si>
  <si>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</si>
  <si>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</si>
  <si>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</si>
  <si>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</si>
  <si>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</si>
  <si>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</si>
  <si>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</si>
  <si>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</si>
  <si>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</si>
  <si>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</si>
  <si>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</si>
  <si>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</si>
  <si>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</si>
  <si>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</si>
  <si>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</si>
  <si>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</si>
  <si>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</si>
  <si>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</si>
  <si>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</si>
  <si>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</si>
  <si>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</si>
  <si>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</si>
  <si>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</si>
  <si>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</si>
  <si>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</si>
  <si>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</si>
  <si>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</si>
  <si>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</si>
  <si>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</si>
  <si>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</si>
  <si>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</si>
  <si>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</si>
  <si>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</si>
  <si>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</si>
  <si>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</si>
  <si>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</si>
  <si>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</si>
  <si>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</si>
  <si>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</si>
  <si>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</si>
  <si>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</si>
  <si>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</si>
  <si>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</si>
  <si>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</si>
  <si>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</si>
  <si>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</si>
  <si>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</si>
  <si>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</si>
  <si>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</si>
  <si>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</si>
  <si>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</si>
  <si>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</si>
  <si>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</si>
  <si>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</si>
  <si>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</si>
  <si>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</si>
  <si>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</si>
  <si>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</si>
  <si>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</si>
  <si>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</si>
  <si>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</si>
  <si>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</si>
  <si>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</si>
  <si>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</si>
  <si>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</si>
  <si>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</si>
  <si>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</si>
  <si>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</si>
  <si>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</si>
  <si>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</si>
  <si>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</si>
  <si>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</si>
  <si>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</si>
  <si>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</si>
  <si>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</si>
  <si>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</si>
  <si>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</si>
  <si>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</si>
  <si>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</si>
  <si>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</si>
  <si>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</si>
  <si>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</si>
  <si>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</si>
  <si>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</si>
  <si>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</si>
  <si>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</si>
  <si>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</si>
  <si>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</si>
  <si>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</si>
  <si>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</si>
  <si>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</si>
  <si>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</si>
  <si>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</si>
  <si>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</si>
  <si>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</si>
  <si>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</si>
  <si>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</si>
  <si>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</si>
  <si>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</si>
  <si>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</si>
  <si>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</si>
  <si>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</si>
  <si>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</si>
  <si>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</si>
  <si>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</si>
  <si>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</si>
  <si>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</si>
  <si>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</si>
  <si>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</si>
  <si>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</si>
  <si>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</si>
  <si>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</si>
  <si>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</si>
  <si>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</si>
  <si>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</si>
  <si>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</si>
  <si>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</si>
  <si>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</si>
  <si>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</si>
  <si>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</si>
  <si>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</si>
  <si>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</si>
  <si>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</si>
  <si>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</si>
  <si>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</si>
  <si>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</si>
  <si>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</si>
  <si>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</si>
  <si>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</si>
  <si>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</si>
  <si>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</si>
  <si>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</si>
  <si>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</si>
  <si>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</si>
  <si>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</si>
  <si>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</si>
  <si>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</si>
  <si>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</si>
  <si>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</si>
  <si>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</si>
  <si>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</si>
  <si>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</si>
  <si>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</si>
  <si>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</si>
  <si>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</si>
  <si>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</si>
  <si>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</si>
  <si>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</si>
  <si>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</si>
  <si>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</si>
  <si>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</si>
  <si>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</si>
  <si>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</si>
  <si>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</si>
  <si>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</si>
  <si>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</si>
  <si>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</si>
  <si>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</si>
  <si>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</si>
  <si>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</si>
  <si>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</si>
  <si>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</si>
  <si>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</si>
  <si>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</si>
  <si>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</si>
  <si>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</si>
  <si>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</si>
  <si>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</si>
  <si>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</si>
  <si>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</si>
  <si>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</si>
  <si>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</si>
  <si>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</si>
  <si>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</si>
  <si>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</si>
  <si>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</si>
  <si>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</si>
  <si>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</si>
  <si>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</si>
  <si>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</si>
  <si>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</si>
  <si>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</si>
  <si>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</si>
  <si>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</si>
  <si>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</si>
  <si>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</si>
  <si>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</si>
  <si>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</si>
  <si>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</si>
  <si>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</si>
  <si>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</si>
  <si>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</si>
  <si>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</si>
  <si>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</si>
  <si>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</si>
  <si>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</si>
  <si>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</si>
  <si>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</si>
  <si>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</si>
  <si>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</si>
  <si>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</si>
  <si>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</si>
  <si>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</si>
  <si>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</si>
  <si>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</si>
  <si>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</si>
  <si>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</si>
  <si>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</si>
  <si>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</si>
  <si>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</si>
  <si>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</si>
  <si>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</si>
  <si>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</si>
  <si>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</si>
  <si>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</si>
  <si>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</si>
  <si>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</si>
  <si>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</si>
  <si>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</si>
  <si>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</si>
  <si>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</si>
  <si>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</si>
  <si>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</si>
  <si>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</si>
  <si>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</si>
  <si>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</si>
  <si>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</si>
  <si>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</si>
  <si>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</si>
  <si>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</si>
  <si>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</si>
  <si>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</si>
  <si>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</si>
  <si>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</si>
  <si>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</si>
  <si>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</si>
  <si>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</si>
  <si>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</si>
  <si>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</si>
  <si>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</si>
  <si>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</si>
  <si>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</si>
  <si>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</si>
  <si>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</si>
  <si>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</si>
  <si>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</si>
  <si>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</si>
  <si>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</si>
  <si>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</si>
  <si>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</si>
  <si>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</si>
  <si>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</si>
  <si>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</si>
  <si>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</si>
  <si>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</si>
  <si>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</si>
  <si>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</si>
  <si>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</si>
  <si>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</si>
  <si>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</si>
  <si>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</si>
  <si>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</si>
  <si>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</si>
  <si>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</si>
  <si>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</si>
  <si>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</si>
  <si>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</si>
  <si>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</si>
  <si>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</si>
  <si>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</si>
  <si>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</si>
  <si>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</si>
  <si>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</si>
  <si>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</si>
  <si>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</si>
  <si>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</si>
  <si>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</si>
  <si>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</si>
  <si>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</si>
  <si>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</si>
  <si>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</si>
  <si>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</si>
  <si>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</si>
  <si>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</si>
  <si>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</si>
  <si>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</si>
  <si>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</si>
  <si>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</si>
  <si>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</si>
  <si>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</si>
  <si>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</si>
  <si>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</si>
  <si>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</si>
  <si>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</si>
  <si>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</si>
  <si>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</si>
  <si>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</si>
  <si>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</si>
  <si>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</si>
  <si>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</si>
  <si>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</si>
  <si>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</si>
  <si>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</si>
  <si>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</si>
  <si>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</si>
  <si>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</si>
  <si>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</si>
  <si>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</si>
  <si>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</si>
  <si>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</si>
  <si>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</si>
  <si>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</si>
  <si>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</si>
  <si>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</si>
  <si>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</si>
  <si>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</si>
  <si>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</si>
  <si>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</si>
  <si>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</si>
  <si>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</si>
  <si>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</si>
  <si>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</si>
  <si>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</si>
  <si>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</si>
  <si>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</si>
  <si>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</si>
  <si>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</si>
  <si>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</si>
  <si>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</si>
  <si>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</si>
  <si>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</si>
  <si>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</si>
  <si>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</si>
  <si>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</si>
  <si>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</si>
  <si>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</si>
  <si>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</si>
  <si>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</si>
  <si>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</si>
  <si>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</si>
  <si>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</si>
  <si>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</si>
  <si>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</si>
  <si>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</si>
  <si>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</si>
  <si>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</si>
  <si>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</si>
  <si>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</si>
  <si>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</si>
  <si>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</si>
  <si>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</si>
  <si>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</si>
  <si>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</si>
  <si>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</si>
  <si>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</si>
  <si>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</si>
  <si>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</si>
  <si>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</si>
  <si>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</si>
  <si>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</si>
  <si>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</si>
  <si>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</si>
  <si>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</si>
  <si>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</si>
  <si>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</si>
  <si>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</si>
  <si>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</si>
  <si>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</si>
  <si>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</si>
  <si>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</si>
  <si>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</si>
  <si>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</si>
  <si>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</si>
  <si>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</si>
  <si>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</si>
  <si>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</si>
  <si>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</si>
  <si>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</si>
  <si>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</si>
  <si>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</si>
  <si>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</si>
  <si>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</si>
  <si>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</si>
  <si>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</si>
  <si>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</si>
  <si>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</si>
  <si>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</si>
  <si>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</si>
  <si>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</si>
  <si>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</si>
  <si>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</si>
  <si>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</si>
  <si>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</si>
  <si>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</si>
  <si>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</si>
  <si>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</si>
  <si>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</si>
  <si>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</si>
  <si>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</si>
  <si>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</si>
  <si>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</si>
  <si>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</si>
  <si>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</si>
  <si>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</si>
  <si>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</si>
  <si>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</si>
  <si>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</si>
  <si>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</si>
  <si>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</si>
  <si>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</si>
  <si>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</si>
  <si>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</si>
  <si>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</si>
  <si>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</si>
  <si>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</si>
  <si>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</si>
  <si>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</si>
  <si>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</si>
  <si>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</si>
  <si>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</si>
  <si>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</si>
  <si>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</si>
  <si>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</si>
  <si>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</si>
  <si>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</si>
  <si>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</si>
  <si>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</si>
  <si>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</si>
  <si>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</si>
  <si>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</si>
  <si>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</si>
  <si>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</si>
  <si>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</si>
  <si>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</si>
  <si>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</si>
  <si>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</si>
  <si>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</si>
  <si>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</si>
  <si>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</si>
  <si>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</si>
  <si>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</si>
  <si>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</si>
  <si>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</si>
  <si>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</si>
  <si>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</si>
  <si>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</si>
  <si>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</si>
  <si>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</si>
  <si>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</si>
  <si>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</si>
  <si>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</si>
  <si>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</si>
  <si>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</si>
  <si>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</si>
  <si>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</si>
  <si>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</si>
  <si>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</si>
  <si>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</si>
  <si>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</si>
  <si>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</si>
  <si>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</si>
  <si>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</si>
  <si>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</si>
  <si>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</si>
  <si>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</si>
  <si>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</si>
  <si>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</si>
  <si>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</si>
  <si>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</si>
  <si>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</si>
  <si>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</si>
  <si>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</si>
  <si>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</si>
  <si>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</si>
  <si>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</si>
  <si>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</si>
  <si>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</si>
  <si>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</si>
  <si>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</si>
  <si>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</si>
  <si>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</si>
  <si>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</si>
  <si>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</si>
  <si>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</si>
  <si>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</si>
  <si>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</si>
  <si>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</si>
  <si>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</si>
  <si>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</si>
  <si>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</si>
  <si>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</si>
  <si>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</si>
  <si>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</si>
  <si>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</si>
  <si>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</si>
  <si>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</si>
  <si>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</si>
  <si>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</si>
  <si>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</si>
  <si>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</si>
  <si>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</si>
  <si>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</si>
  <si>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</si>
  <si>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</si>
  <si>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</si>
  <si>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</si>
  <si>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</si>
  <si>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</si>
  <si>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</si>
  <si>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</si>
  <si>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</si>
  <si>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</si>
  <si>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</si>
  <si>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</si>
  <si>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</si>
  <si>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</si>
  <si>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</si>
  <si>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</si>
  <si>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</si>
  <si>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</si>
  <si>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</si>
  <si>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</si>
  <si>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</si>
  <si>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</si>
  <si>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</si>
  <si>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</si>
  <si>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</si>
  <si>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</si>
  <si>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</si>
  <si>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</si>
  <si>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</si>
  <si>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</si>
  <si>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</si>
  <si>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</si>
  <si>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</si>
  <si>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</si>
  <si>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</si>
  <si>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</si>
  <si>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</si>
  <si>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</si>
  <si>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</si>
  <si>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</si>
  <si>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</si>
  <si>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</si>
  <si>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</si>
  <si>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</si>
  <si>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</si>
  <si>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</si>
  <si>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</si>
  <si>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</si>
  <si>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</si>
  <si>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</si>
  <si>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</si>
  <si>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</si>
  <si>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</si>
  <si>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</si>
  <si>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</si>
  <si>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</si>
  <si>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</si>
  <si>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</si>
  <si>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</si>
  <si>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</si>
  <si>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</si>
  <si>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</si>
  <si>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</si>
  <si>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</si>
  <si>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</si>
  <si>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</si>
  <si>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</si>
  <si>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</si>
  <si>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</si>
  <si>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</si>
  <si>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</si>
  <si>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</si>
  <si>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</si>
  <si>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</si>
  <si>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</si>
  <si>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</si>
  <si>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</si>
  <si>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</si>
  <si>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</si>
  <si>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</si>
  <si>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</si>
  <si>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</si>
  <si>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</si>
  <si>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</si>
  <si>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</si>
  <si>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</si>
  <si>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</si>
  <si>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</si>
  <si>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</si>
  <si>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</si>
  <si>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</si>
  <si>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</si>
  <si>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</si>
  <si>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</si>
  <si>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</si>
  <si>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</si>
  <si>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</si>
  <si>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</si>
  <si>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</si>
  <si>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</si>
  <si>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</si>
  <si>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</si>
  <si>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</si>
  <si>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</si>
  <si>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</si>
  <si>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</si>
  <si>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</si>
  <si>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</si>
  <si>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</si>
  <si>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</si>
  <si>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</si>
  <si>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</si>
  <si>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</si>
  <si>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</si>
  <si>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</si>
  <si>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</si>
  <si>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</si>
  <si>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</si>
  <si>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</si>
  <si>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</si>
  <si>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</si>
  <si>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</si>
  <si>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</si>
  <si>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</si>
  <si>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</si>
  <si>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</si>
  <si>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</si>
  <si>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</si>
  <si>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</si>
  <si>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</si>
  <si>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</si>
  <si>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</si>
  <si>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</si>
  <si>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</si>
  <si>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</si>
  <si>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</si>
  <si>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</si>
  <si>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</si>
  <si>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</si>
  <si>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</si>
  <si>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</si>
  <si>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</si>
  <si>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</si>
  <si>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</si>
  <si>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</si>
  <si>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</si>
  <si>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</si>
  <si>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</si>
  <si>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</si>
  <si>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</si>
  <si>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</si>
  <si>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</si>
  <si>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</si>
  <si>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</si>
  <si>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</si>
  <si>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</si>
  <si>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</si>
  <si>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</si>
  <si>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</si>
  <si>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</si>
  <si>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</si>
  <si>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</si>
  <si>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</si>
  <si>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</si>
  <si>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</si>
  <si>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</si>
  <si>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</si>
  <si>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</si>
  <si>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</si>
  <si>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</si>
  <si>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</si>
  <si>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</si>
  <si>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</si>
  <si>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</si>
  <si>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</si>
  <si>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</si>
  <si>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</si>
  <si>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</si>
  <si>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</si>
  <si>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</si>
  <si>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</si>
  <si>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</si>
  <si>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</si>
  <si>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</si>
  <si>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</si>
  <si>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</si>
  <si>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</si>
  <si>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</si>
  <si>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</si>
  <si>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</si>
  <si>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</si>
  <si>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</si>
  <si>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</si>
  <si>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</si>
  <si>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</si>
  <si>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</si>
  <si>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</si>
  <si>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</si>
  <si>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</si>
  <si>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</si>
  <si>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</si>
  <si>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</si>
  <si>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</si>
  <si>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</si>
  <si>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</si>
  <si>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</si>
  <si>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</si>
  <si>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</si>
  <si>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</si>
  <si>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</si>
  <si>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</si>
  <si>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</si>
  <si>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</si>
  <si>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</si>
  <si>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</si>
  <si>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</si>
  <si>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</si>
  <si>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</si>
  <si>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</si>
  <si>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</si>
  <si>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</si>
  <si>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</si>
  <si>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</si>
  <si>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</si>
  <si>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</si>
  <si>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</si>
  <si>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</si>
  <si>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</si>
  <si>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</si>
  <si>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</si>
  <si>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</si>
  <si>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</si>
  <si>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</si>
  <si>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</si>
  <si>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</si>
  <si>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</si>
  <si>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</si>
  <si>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</si>
  <si>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</si>
  <si>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</si>
  <si>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</si>
  <si>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</si>
  <si>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</si>
  <si>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</si>
  <si>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</si>
  <si>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</si>
  <si>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</si>
  <si>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</si>
  <si>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</si>
  <si>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</si>
  <si>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</si>
  <si>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</si>
  <si>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</si>
  <si>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</si>
  <si>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</si>
  <si>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</si>
  <si>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</si>
  <si>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</si>
  <si>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</si>
  <si>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</si>
  <si>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</si>
  <si>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</si>
  <si>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</si>
  <si>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</si>
  <si>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</si>
  <si>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</si>
  <si>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</si>
  <si>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</si>
  <si>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</si>
  <si>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</si>
  <si>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</si>
  <si>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</si>
  <si>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</si>
  <si>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</si>
  <si>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</si>
  <si>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</si>
  <si>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</si>
  <si>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</si>
  <si>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</si>
  <si>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</si>
  <si>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</si>
  <si>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</si>
  <si>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</si>
  <si>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</si>
  <si>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</si>
  <si>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</si>
  <si>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</si>
  <si>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</si>
  <si>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</si>
  <si>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</si>
  <si>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</si>
  <si>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</si>
  <si>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</si>
  <si>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</si>
  <si>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</si>
  <si>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</si>
  <si>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</si>
  <si>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</si>
  <si>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</si>
  <si>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</si>
  <si>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</si>
  <si>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</si>
  <si>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</si>
  <si>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</si>
  <si>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</si>
  <si>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</si>
  <si>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</si>
  <si>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</si>
  <si>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</si>
  <si>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</si>
  <si>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</si>
  <si>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</si>
  <si>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</si>
  <si>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</si>
  <si>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</si>
  <si>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</si>
  <si>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</si>
  <si>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</si>
  <si>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</si>
  <si>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</si>
  <si>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</si>
  <si>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</si>
  <si>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</si>
  <si>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</si>
  <si>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</si>
  <si>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</si>
  <si>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</si>
  <si>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</si>
  <si>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</si>
  <si>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</si>
  <si>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</si>
  <si>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</si>
  <si>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</si>
  <si>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</si>
  <si>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</si>
  <si>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</si>
  <si>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</si>
  <si>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</si>
  <si>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</si>
  <si>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</si>
  <si>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</si>
  <si>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</si>
  <si>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</si>
  <si>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</si>
  <si>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</si>
  <si>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</si>
  <si>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</si>
  <si>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</si>
  <si>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</si>
  <si>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</si>
  <si>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</si>
  <si>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</si>
  <si>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</si>
  <si>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</si>
  <si>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</si>
  <si>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</si>
  <si>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</si>
  <si>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</si>
  <si>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</si>
  <si>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</si>
  <si>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</si>
  <si>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</si>
  <si>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</si>
  <si>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</si>
  <si>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</si>
  <si>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</si>
  <si>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</si>
  <si>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</si>
  <si>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</si>
  <si>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</si>
  <si>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</si>
  <si>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</si>
  <si>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</si>
  <si>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</si>
  <si>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</si>
  <si>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</si>
  <si>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</si>
  <si>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</si>
  <si>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</si>
  <si>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</si>
  <si>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</si>
  <si>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</si>
  <si>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</si>
  <si>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</si>
  <si>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</si>
  <si>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</si>
  <si>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</si>
  <si>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</si>
  <si>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</si>
  <si>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</si>
  <si>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</si>
  <si>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</si>
  <si>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</si>
  <si>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</si>
  <si>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</si>
  <si>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</si>
  <si>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</si>
  <si>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</si>
  <si>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</si>
  <si>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</si>
  <si>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</si>
  <si>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</si>
  <si>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</si>
  <si>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</si>
  <si>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</si>
  <si>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</si>
  <si>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</si>
  <si>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</si>
  <si>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</si>
  <si>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</si>
  <si>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</si>
  <si>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</si>
  <si>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</si>
  <si>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</si>
  <si>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</si>
  <si>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</si>
  <si>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</si>
  <si>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</si>
  <si>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</si>
  <si>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</si>
  <si>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</si>
  <si>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</si>
  <si>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</si>
  <si>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</si>
  <si>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</si>
  <si>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</si>
  <si>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</si>
  <si>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</si>
  <si>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</si>
  <si>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</si>
  <si>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</si>
  <si>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</si>
  <si>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</si>
  <si>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</si>
  <si>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</si>
  <si>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</si>
  <si>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</si>
  <si>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</si>
  <si>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</si>
  <si>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</si>
  <si>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</si>
  <si>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</si>
  <si>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</si>
  <si>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</si>
  <si>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</si>
  <si>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</si>
  <si>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</si>
  <si>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</si>
  <si>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</si>
  <si>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</si>
  <si>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</si>
  <si>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</si>
  <si>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</si>
  <si>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</si>
  <si>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</si>
  <si>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</si>
  <si>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</si>
  <si>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</si>
  <si>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</si>
  <si>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</si>
  <si>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</si>
  <si>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</si>
  <si>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</si>
  <si>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</si>
  <si>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</si>
  <si>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</si>
  <si>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</si>
  <si>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</si>
  <si>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</si>
  <si>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</si>
  <si>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</si>
  <si>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</si>
  <si>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</si>
  <si>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</si>
  <si>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</si>
  <si>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</si>
  <si>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</si>
  <si>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</si>
  <si>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</si>
  <si>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</si>
  <si>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</si>
  <si>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</si>
  <si>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</si>
  <si>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</si>
  <si>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</si>
  <si>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</si>
  <si>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</si>
  <si>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</si>
  <si>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</si>
  <si>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</si>
  <si>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</si>
  <si>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</si>
  <si>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</si>
  <si>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</si>
  <si>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</si>
  <si>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</si>
  <si>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</si>
  <si>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</si>
  <si>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</si>
  <si>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</si>
  <si>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</si>
  <si>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</si>
  <si>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</si>
  <si>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</si>
  <si>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</si>
  <si>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</si>
  <si>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</si>
  <si>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</si>
  <si>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</si>
  <si>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</si>
  <si>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</si>
  <si>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</si>
  <si>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</si>
  <si>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</si>
  <si>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</si>
  <si>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</si>
  <si>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</si>
  <si>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</si>
  <si>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</si>
  <si>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</si>
  <si>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</si>
  <si>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</si>
  <si>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</si>
  <si>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</si>
  <si>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</si>
  <si>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</si>
  <si>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</si>
  <si>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</si>
  <si>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</si>
  <si>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</si>
  <si>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</si>
  <si>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</si>
  <si>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</si>
  <si>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</si>
  <si>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</si>
  <si>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</si>
  <si>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</si>
  <si>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</si>
  <si>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</si>
  <si>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</si>
  <si>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</si>
  <si>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</si>
  <si>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</si>
  <si>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</si>
  <si>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</si>
  <si>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</si>
  <si>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</si>
  <si>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</si>
  <si>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</si>
  <si>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</si>
  <si>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</si>
  <si>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</si>
  <si>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</si>
  <si>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</si>
  <si>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</si>
  <si>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</si>
  <si>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</si>
  <si>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</si>
  <si>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</si>
  <si>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</si>
  <si>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</si>
  <si>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</si>
  <si>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</si>
  <si>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</si>
  <si>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</si>
  <si>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</si>
  <si>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</si>
  <si>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</si>
  <si>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</si>
  <si>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</si>
  <si>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</si>
  <si>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</si>
  <si>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</si>
  <si>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</si>
  <si>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</si>
  <si>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</si>
  <si>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</si>
  <si>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</si>
  <si>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</si>
  <si>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</si>
  <si>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</si>
  <si>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</si>
  <si>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</si>
  <si>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</si>
  <si>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</si>
  <si>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</si>
  <si>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</si>
  <si>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</si>
  <si>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</si>
  <si>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</si>
  <si>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</si>
  <si>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</si>
  <si>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</si>
  <si>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</si>
  <si>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</si>
  <si>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</si>
  <si>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</si>
  <si>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</si>
  <si>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</si>
  <si>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</si>
  <si>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</si>
  <si>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</si>
  <si>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</si>
  <si>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</si>
  <si>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</si>
  <si>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</si>
  <si>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</si>
  <si>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</si>
  <si>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</si>
  <si>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</si>
  <si>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</si>
  <si>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</si>
  <si>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</si>
  <si>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</si>
  <si>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</si>
  <si>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</si>
  <si>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</si>
  <si>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</si>
  <si>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</si>
  <si>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</si>
  <si>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</si>
  <si>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</si>
  <si>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</si>
  <si>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</si>
  <si>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</si>
  <si>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</si>
  <si>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</si>
  <si>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</si>
  <si>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</si>
  <si>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</si>
  <si>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</si>
  <si>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</si>
  <si>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</si>
  <si>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</si>
  <si>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</si>
  <si>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</si>
  <si>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</si>
  <si>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</si>
  <si>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</si>
  <si>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</si>
  <si>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</si>
  <si>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</si>
  <si>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</si>
  <si>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</si>
  <si>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</si>
  <si>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</si>
  <si>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</si>
  <si>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</si>
  <si>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</si>
  <si>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</si>
  <si>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</si>
  <si>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</si>
  <si>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</si>
  <si>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</si>
  <si>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</si>
  <si>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</si>
  <si>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</si>
  <si>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</si>
  <si>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</si>
  <si>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</si>
  <si>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</si>
  <si>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</si>
  <si>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</si>
  <si>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</si>
  <si>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</si>
  <si>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</si>
  <si>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</si>
  <si>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</si>
  <si>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</si>
  <si>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</si>
  <si>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</si>
  <si>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</si>
  <si>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</si>
  <si>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</si>
  <si>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</si>
  <si>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</si>
  <si>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</si>
  <si>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</si>
  <si>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</si>
  <si>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</si>
  <si>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</si>
  <si>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</si>
  <si>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</si>
  <si>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</si>
  <si>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</si>
  <si>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</si>
  <si>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</si>
  <si>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</si>
  <si>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</si>
  <si>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</si>
  <si>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</si>
  <si>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</si>
  <si>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</si>
  <si>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</si>
  <si>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</si>
  <si>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</si>
  <si>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</si>
  <si>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</si>
  <si>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</si>
  <si>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</si>
  <si>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</si>
  <si>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</si>
  <si>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</si>
  <si>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</si>
  <si>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</si>
  <si>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</si>
  <si>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</si>
  <si>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</si>
  <si>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</si>
  <si>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</si>
  <si>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</si>
  <si>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</si>
  <si>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</si>
  <si>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</si>
  <si>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</si>
  <si>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</si>
  <si>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</si>
  <si>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</si>
  <si>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</si>
  <si>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</si>
  <si>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</si>
  <si>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</si>
  <si>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</si>
  <si>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</si>
  <si>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</si>
  <si>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</si>
  <si>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</si>
  <si>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</si>
  <si>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</si>
  <si>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</si>
  <si>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</si>
  <si>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</si>
  <si>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</si>
  <si>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</si>
  <si>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</si>
  <si>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</si>
  <si>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</si>
  <si>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</si>
  <si>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</si>
  <si>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</si>
  <si>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</si>
  <si>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</si>
  <si>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</si>
  <si>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</si>
  <si>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</si>
  <si>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</si>
  <si>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</si>
  <si>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</si>
  <si>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</si>
  <si>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</si>
  <si>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</si>
  <si>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</si>
  <si>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</si>
  <si>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</si>
  <si>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</si>
  <si>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</si>
  <si>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</si>
  <si>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</si>
  <si>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</si>
  <si>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</si>
  <si>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</si>
  <si>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</si>
  <si>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</si>
  <si>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</si>
  <si>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</si>
  <si>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</si>
  <si>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</si>
  <si>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</si>
  <si>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</si>
  <si>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</si>
  <si>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</si>
  <si>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</si>
  <si>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</si>
  <si>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</si>
  <si>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</si>
  <si>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</si>
  <si>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</si>
  <si>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</si>
  <si>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</si>
  <si>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</si>
  <si>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</si>
  <si>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</si>
  <si>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</si>
  <si>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</si>
  <si>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</si>
  <si>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</si>
  <si>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</si>
  <si>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</si>
  <si>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</si>
  <si>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</si>
  <si>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</si>
  <si>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</si>
  <si>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</si>
  <si>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</si>
  <si>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</si>
  <si>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</si>
  <si>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</si>
  <si>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</si>
  <si>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</si>
  <si>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</si>
  <si>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</si>
  <si>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</si>
  <si>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</si>
  <si>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</si>
  <si>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</si>
  <si>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</si>
  <si>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</si>
  <si>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</si>
  <si>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</si>
  <si>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</si>
  <si>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</si>
  <si>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</si>
  <si>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</si>
  <si>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</si>
  <si>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</si>
  <si>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</si>
  <si>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</si>
  <si>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</si>
  <si>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</si>
  <si>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</si>
  <si>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</si>
  <si>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</si>
  <si>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</si>
  <si>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</si>
  <si>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</si>
  <si>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</si>
  <si>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</si>
  <si>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</si>
  <si>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</si>
  <si>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</si>
  <si>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</si>
  <si>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</si>
  <si>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</si>
  <si>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</si>
  <si>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</si>
  <si>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</si>
  <si>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</si>
  <si>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</si>
  <si>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</si>
  <si>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</si>
  <si>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</si>
  <si>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</si>
  <si>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</si>
  <si>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</si>
  <si>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</si>
  <si>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</si>
  <si>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</si>
  <si>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</si>
  <si>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</si>
  <si>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</si>
  <si>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</si>
  <si>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</si>
  <si>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</si>
  <si>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</si>
  <si>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</si>
  <si>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</si>
  <si>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</si>
  <si>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</si>
  <si>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</si>
  <si>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</si>
  <si>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</si>
  <si>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</si>
  <si>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</si>
  <si>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</si>
  <si>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</si>
  <si>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</si>
  <si>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</si>
  <si>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</si>
  <si>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</si>
  <si>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</si>
  <si>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</si>
  <si>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</si>
  <si>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</si>
  <si>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</si>
  <si>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</si>
  <si>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</si>
  <si>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</si>
  <si>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</si>
  <si>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</si>
  <si>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</si>
  <si>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</si>
  <si>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</si>
  <si>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</si>
  <si>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</si>
  <si>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</si>
  <si>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</si>
  <si>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</si>
  <si>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</si>
  <si>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</si>
  <si>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</si>
  <si>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</si>
  <si>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</si>
  <si>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</si>
  <si>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</si>
  <si>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</si>
  <si>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</si>
  <si>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</si>
  <si>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</si>
  <si>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</si>
  <si>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</si>
  <si>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</si>
  <si>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</si>
  <si>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</si>
  <si>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</si>
  <si>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</si>
  <si>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</si>
  <si>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</si>
  <si>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</si>
  <si>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</si>
  <si>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</si>
  <si>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</si>
  <si>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</si>
  <si>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</si>
  <si>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</si>
  <si>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</si>
  <si>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</si>
  <si>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</si>
  <si>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</si>
  <si>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</si>
  <si>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</si>
  <si>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</si>
  <si>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</si>
  <si>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</si>
  <si>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</si>
  <si>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</si>
  <si>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</si>
  <si>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</si>
  <si>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</si>
  <si>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</si>
  <si>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</si>
  <si>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</si>
  <si>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</si>
  <si>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</si>
  <si>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</si>
  <si>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</si>
  <si>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</si>
  <si>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</si>
  <si>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</si>
  <si>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</si>
  <si>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</si>
  <si>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</si>
  <si>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</si>
  <si>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</si>
  <si>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</si>
  <si>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</si>
  <si>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</si>
  <si>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</si>
  <si>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</si>
  <si>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</si>
  <si>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</si>
  <si>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</si>
  <si>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</si>
  <si>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</si>
  <si>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</si>
  <si>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</si>
  <si>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</si>
  <si>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</si>
  <si>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</si>
  <si>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</si>
  <si>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</si>
  <si>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</si>
  <si>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</si>
  <si>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</si>
  <si>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</si>
  <si>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</si>
  <si>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</si>
  <si>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</si>
  <si>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</si>
  <si>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</si>
  <si>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</si>
  <si>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</si>
  <si>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</si>
  <si>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</si>
  <si>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</si>
  <si>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</si>
  <si>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</si>
  <si>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</si>
  <si>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</si>
  <si>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</si>
  <si>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</si>
  <si>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</si>
  <si>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</si>
  <si>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</si>
  <si>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</si>
  <si>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</si>
  <si>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</si>
  <si>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</si>
  <si>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</si>
  <si>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</si>
  <si>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</si>
  <si>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</si>
  <si>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</si>
  <si>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</si>
  <si>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</si>
  <si>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</si>
  <si>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</si>
  <si>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</si>
  <si>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</si>
  <si>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</si>
  <si>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</si>
  <si>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</si>
  <si>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</si>
  <si>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</si>
  <si>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</si>
  <si>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</si>
  <si>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</si>
  <si>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</si>
  <si>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</si>
  <si>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</si>
  <si>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</si>
  <si>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</si>
  <si>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</si>
  <si>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</si>
  <si>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</si>
  <si>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</si>
  <si>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</si>
  <si>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</si>
  <si>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</si>
  <si>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</si>
  <si>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</si>
  <si>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</si>
  <si>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</si>
  <si>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</si>
  <si>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</si>
  <si>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</si>
  <si>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</si>
  <si>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</si>
  <si>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</si>
  <si>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</si>
  <si>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</si>
  <si>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</si>
  <si>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</si>
  <si>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</si>
  <si>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</si>
  <si>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</si>
  <si>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</si>
  <si>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</si>
  <si>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</si>
  <si>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</si>
  <si>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</si>
  <si>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</si>
  <si>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</si>
  <si>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</si>
  <si>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</si>
  <si>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</si>
  <si>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</si>
  <si>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</si>
  <si>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</si>
  <si>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</si>
  <si>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</si>
  <si>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</si>
  <si>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</si>
  <si>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</si>
  <si>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</si>
  <si>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</si>
  <si>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</si>
  <si>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</si>
  <si>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</si>
  <si>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</si>
  <si>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</si>
  <si>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</si>
  <si>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</si>
  <si>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</si>
  <si>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</si>
  <si>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</si>
  <si>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</si>
  <si>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</si>
  <si>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</si>
  <si>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</si>
  <si>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</si>
  <si>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</si>
  <si>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</si>
  <si>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</si>
  <si>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</si>
  <si>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</si>
  <si>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</si>
  <si>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</si>
  <si>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</si>
  <si>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</si>
  <si>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</si>
  <si>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</si>
  <si>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</si>
  <si>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</si>
  <si>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</si>
  <si>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</si>
  <si>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</si>
  <si>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</si>
  <si>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</si>
  <si>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</si>
  <si>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</si>
  <si>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</si>
  <si>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</si>
  <si>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</si>
  <si>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</si>
  <si>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</si>
  <si>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</si>
  <si>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</si>
  <si>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</si>
  <si>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</si>
  <si>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</si>
  <si>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</si>
  <si>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</si>
  <si>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</si>
  <si>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</si>
  <si>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</si>
  <si>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</si>
  <si>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</si>
  <si>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</si>
  <si>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</si>
  <si>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</si>
  <si>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</si>
  <si>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</si>
  <si>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</si>
  <si>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</si>
  <si>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</si>
  <si>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</si>
  <si>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</si>
  <si>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</si>
  <si>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</si>
  <si>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</si>
  <si>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</si>
  <si>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</si>
  <si>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</si>
  <si>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</si>
  <si>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</si>
  <si>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</si>
  <si>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</si>
  <si>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</si>
  <si>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</si>
  <si>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</si>
  <si>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</si>
  <si>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</si>
  <si>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</si>
  <si>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</si>
  <si>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</si>
  <si>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</si>
  <si>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</si>
  <si>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</si>
  <si>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</si>
  <si>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</si>
  <si>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</si>
  <si>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</si>
  <si>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</si>
  <si>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</si>
  <si>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</si>
  <si>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</si>
  <si>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</si>
  <si>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</si>
  <si>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</si>
  <si>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</si>
  <si>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</si>
  <si>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</si>
  <si>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</si>
  <si>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</si>
  <si>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</si>
  <si>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</si>
  <si>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</si>
  <si>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</si>
  <si>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</si>
  <si>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</si>
  <si>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</si>
  <si>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</si>
  <si>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</si>
  <si>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</si>
  <si>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</si>
  <si>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</si>
  <si>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</si>
  <si>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</si>
  <si>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</si>
  <si>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</si>
  <si>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</si>
  <si>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</si>
  <si>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</si>
  <si>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</si>
  <si>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</si>
  <si>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</si>
  <si>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</si>
  <si>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</si>
  <si>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</si>
  <si>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</si>
  <si>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</si>
  <si>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</si>
  <si>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</si>
  <si>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</si>
  <si>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</si>
  <si>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</si>
  <si>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</si>
  <si>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</si>
  <si>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</si>
  <si>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</si>
  <si>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</si>
  <si>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</si>
  <si>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</si>
  <si>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</si>
  <si>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</si>
  <si>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</si>
  <si>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</si>
  <si>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</si>
  <si>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</si>
  <si>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</si>
  <si>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</si>
  <si>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</si>
  <si>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</si>
  <si>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</si>
  <si>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</si>
  <si>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</si>
  <si>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</si>
  <si>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</si>
  <si>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</si>
  <si>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</si>
  <si>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</si>
  <si>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</si>
  <si>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</si>
  <si>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</si>
  <si>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</si>
  <si>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</si>
  <si>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</si>
  <si>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</si>
  <si>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</si>
  <si>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</si>
  <si>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</si>
  <si>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</si>
  <si>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</si>
  <si>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</si>
  <si>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</si>
  <si>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</si>
  <si>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</si>
  <si>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</si>
  <si>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</si>
  <si>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</si>
  <si>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</si>
  <si>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</si>
  <si>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</si>
  <si>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</si>
  <si>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</si>
  <si>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</si>
  <si>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</si>
  <si>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</si>
  <si>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</si>
  <si>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</si>
  <si>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</si>
  <si>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</si>
  <si>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</si>
  <si>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</si>
  <si>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</si>
  <si>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</si>
  <si>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</si>
  <si>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</si>
  <si>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</si>
  <si>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</si>
  <si>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</si>
  <si>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</si>
  <si>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</si>
  <si>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</si>
  <si>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</si>
  <si>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</si>
  <si>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</si>
  <si>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</si>
  <si>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</si>
  <si>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</si>
  <si>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</si>
  <si>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</si>
  <si>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</si>
  <si>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</si>
  <si>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</si>
  <si>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</si>
  <si>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</si>
  <si>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</si>
  <si>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</si>
  <si>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</si>
  <si>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</si>
  <si>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</si>
  <si>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</si>
  <si>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</si>
  <si>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</si>
  <si>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</si>
  <si>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</si>
  <si>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</si>
  <si>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</si>
  <si>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</si>
  <si>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</si>
  <si>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</si>
  <si>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</si>
  <si>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</si>
  <si>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</si>
  <si>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</si>
  <si>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</si>
  <si>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</si>
  <si>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</si>
  <si>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</si>
  <si>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</si>
  <si>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</si>
  <si>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</si>
  <si>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</si>
  <si>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</si>
  <si>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</si>
  <si>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</si>
  <si>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</si>
  <si>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</si>
  <si>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</si>
  <si>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</si>
  <si>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</si>
  <si>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</si>
  <si>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</si>
  <si>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</si>
  <si>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</si>
  <si>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</si>
  <si>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</si>
  <si>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</si>
  <si>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</si>
  <si>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</si>
  <si>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</si>
  <si>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</si>
  <si>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</si>
  <si>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</si>
  <si>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</si>
  <si>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</si>
  <si>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</si>
  <si>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</si>
  <si>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</si>
  <si>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</si>
  <si>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</si>
  <si>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</si>
  <si>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</si>
  <si>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</si>
  <si>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</si>
  <si>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</si>
  <si>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</si>
  <si>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</si>
  <si>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</si>
  <si>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</si>
  <si>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</si>
  <si>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</si>
  <si>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</si>
  <si>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</si>
  <si>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</si>
  <si>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</si>
  <si>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</si>
  <si>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</si>
  <si>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</si>
  <si>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</si>
  <si>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</si>
  <si>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</si>
  <si>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</si>
  <si>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</si>
  <si>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</si>
  <si>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</si>
  <si>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</si>
  <si>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</si>
  <si>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</si>
  <si>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</si>
  <si>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</si>
  <si>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</si>
  <si>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</si>
  <si>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</si>
  <si>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</si>
  <si>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</si>
  <si>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</si>
  <si>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</si>
  <si>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</si>
  <si>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</si>
  <si>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</si>
  <si>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</si>
  <si>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</si>
  <si>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</si>
  <si>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</si>
  <si>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</si>
  <si>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</si>
  <si>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</si>
  <si>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</si>
  <si>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</si>
  <si>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</si>
  <si>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</si>
  <si>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</si>
  <si>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</si>
  <si>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</si>
  <si>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</si>
  <si>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</si>
  <si>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</si>
  <si>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</si>
  <si>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</si>
  <si>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</si>
  <si>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</si>
  <si>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</si>
  <si>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</si>
  <si>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</si>
  <si>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</si>
  <si>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</si>
  <si>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</si>
  <si>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</si>
  <si>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</si>
  <si>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</si>
  <si>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</si>
  <si>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</si>
  <si>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</si>
  <si>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</si>
  <si>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</si>
  <si>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</si>
  <si>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</si>
  <si>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</si>
  <si>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</si>
  <si>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</si>
  <si>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</si>
  <si>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</si>
  <si>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</si>
  <si>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</si>
  <si>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</si>
  <si>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</si>
  <si>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</si>
  <si>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</si>
  <si>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</si>
  <si>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</si>
  <si>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</si>
  <si>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</si>
  <si>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</si>
  <si>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</si>
  <si>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</si>
  <si>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</si>
  <si>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</si>
  <si>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</si>
  <si>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</si>
  <si>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</si>
  <si>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</si>
  <si>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</si>
  <si>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</si>
  <si>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</si>
  <si>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</si>
  <si>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</si>
  <si>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</si>
  <si>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</si>
  <si>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</si>
  <si>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</si>
  <si>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</si>
  <si>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</si>
  <si>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</si>
  <si>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</si>
  <si>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</si>
  <si>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</si>
  <si>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</si>
  <si>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</si>
  <si>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</si>
  <si>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</si>
  <si>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</si>
  <si>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</si>
  <si>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</si>
  <si>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</si>
  <si>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</si>
  <si>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</si>
  <si>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</si>
  <si>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</si>
  <si>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</si>
  <si>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</si>
  <si>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</si>
  <si>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</si>
  <si>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</si>
  <si>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</si>
  <si>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</si>
  <si>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</si>
  <si>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</si>
  <si>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</si>
  <si>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</si>
  <si>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</si>
  <si>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</si>
  <si>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</si>
  <si>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</si>
  <si>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</si>
  <si>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</si>
  <si>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</si>
  <si>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</si>
  <si>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</si>
  <si>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</si>
  <si>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</si>
  <si>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</si>
  <si>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</si>
  <si>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</si>
  <si>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</si>
  <si>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</si>
  <si>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</si>
  <si>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</si>
  <si>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</si>
  <si>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</si>
  <si>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</si>
  <si>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</si>
  <si>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</si>
  <si>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</si>
  <si>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</si>
  <si>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</si>
  <si>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</si>
  <si>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</si>
  <si>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</si>
  <si>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</si>
  <si>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</si>
  <si>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</si>
  <si>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</si>
  <si>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</si>
  <si>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</si>
  <si>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</si>
  <si>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</si>
  <si>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</si>
  <si>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</si>
  <si>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</si>
  <si>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</si>
  <si>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</si>
  <si>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</si>
  <si>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</si>
  <si>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</si>
  <si>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</si>
  <si>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</si>
  <si>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</si>
  <si>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</si>
  <si>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</si>
  <si>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</si>
  <si>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</si>
  <si>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</si>
  <si>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</si>
  <si>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</si>
  <si>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</si>
  <si>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</si>
  <si>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</si>
  <si>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</si>
  <si>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</si>
  <si>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</si>
  <si>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</si>
  <si>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</si>
  <si>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</si>
  <si>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</si>
  <si>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</si>
  <si>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</si>
  <si>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</si>
  <si>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</si>
  <si>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</si>
  <si>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</si>
  <si>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</si>
  <si>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</si>
  <si>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</si>
  <si>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</si>
  <si>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</si>
  <si>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</si>
  <si>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</si>
  <si>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</si>
  <si>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</si>
  <si>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</si>
  <si>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</si>
  <si>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</si>
  <si>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</si>
  <si>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</si>
  <si>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</si>
  <si>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</si>
  <si>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</si>
  <si>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</si>
  <si>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</si>
  <si>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</si>
  <si>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</si>
  <si>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</si>
  <si>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</si>
  <si>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</si>
  <si>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</si>
  <si>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</si>
  <si>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</si>
  <si>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</si>
  <si>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</si>
  <si>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</si>
  <si>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</si>
  <si>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</si>
  <si>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</si>
  <si>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</si>
  <si>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</si>
  <si>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</si>
  <si>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</si>
  <si>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</si>
  <si>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</si>
  <si>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</si>
  <si>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</si>
  <si>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</si>
  <si>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</si>
  <si>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</si>
  <si>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</si>
  <si>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</si>
  <si>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</si>
  <si>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</si>
  <si>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</si>
  <si>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</si>
  <si>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</si>
  <si>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</si>
  <si>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</si>
  <si>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</si>
  <si>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</si>
  <si>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</si>
  <si>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</si>
  <si>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</si>
  <si>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</si>
  <si>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</si>
  <si>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</si>
  <si>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</si>
  <si>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</si>
  <si>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</si>
  <si>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</si>
  <si>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</si>
  <si>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</si>
  <si>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</si>
  <si>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</si>
  <si>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</si>
  <si>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</si>
  <si>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</si>
  <si>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</si>
  <si>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</si>
  <si>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</si>
  <si>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</si>
  <si>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</si>
  <si>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</si>
  <si>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</si>
  <si>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</si>
  <si>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</si>
  <si>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</si>
  <si>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</si>
  <si>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</si>
  <si>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</si>
  <si>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</si>
  <si>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</si>
  <si>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</si>
  <si>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</si>
  <si>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</si>
  <si>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</si>
  <si>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</si>
  <si>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</si>
  <si>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</si>
  <si>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</si>
  <si>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</si>
  <si>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</si>
  <si>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</si>
  <si>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</si>
  <si>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</si>
  <si>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</si>
  <si>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</si>
  <si>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</si>
  <si>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</si>
  <si>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</si>
  <si>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</si>
  <si>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</si>
  <si>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</si>
  <si>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</si>
  <si>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</si>
  <si>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</si>
  <si>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</si>
  <si>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</si>
  <si>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</si>
  <si>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</si>
  <si>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</si>
  <si>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</si>
  <si>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</si>
  <si>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</si>
  <si>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</si>
  <si>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</si>
  <si>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</si>
  <si>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</si>
  <si>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</si>
  <si>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</si>
  <si>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</si>
  <si>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</si>
  <si>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</si>
  <si>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</si>
  <si>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</si>
  <si>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</si>
  <si>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</si>
  <si>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</si>
  <si>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</si>
  <si>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</si>
  <si>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</si>
  <si>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</si>
  <si>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</si>
  <si>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</si>
  <si>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</si>
  <si>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</si>
  <si>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</si>
  <si>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</si>
  <si>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</si>
  <si>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</si>
  <si>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</si>
  <si>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</si>
  <si>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</si>
  <si>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</si>
  <si>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</si>
  <si>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</si>
  <si>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</si>
  <si>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</si>
  <si>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</si>
  <si>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</si>
  <si>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</si>
  <si>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</si>
  <si>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</si>
  <si>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</si>
  <si>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</si>
  <si>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</si>
  <si>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</si>
  <si>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</si>
  <si>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</si>
  <si>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</si>
  <si>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</si>
  <si>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</si>
  <si>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</si>
  <si>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</si>
  <si>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</si>
  <si>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</si>
  <si>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</si>
  <si>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</si>
  <si>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</si>
  <si>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</si>
  <si>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</si>
  <si>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</si>
  <si>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</si>
  <si>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</si>
  <si>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</si>
  <si>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</si>
  <si>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</si>
  <si>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</si>
  <si>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</si>
  <si>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</si>
  <si>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</si>
  <si>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</si>
  <si>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</si>
  <si>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</si>
  <si>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</si>
  <si>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</si>
  <si>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</si>
  <si>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</si>
  <si>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</si>
  <si>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</si>
  <si>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</si>
  <si>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</si>
  <si>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</si>
  <si>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</si>
  <si>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</si>
  <si>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</si>
  <si>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</si>
  <si>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</si>
  <si>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</si>
  <si>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</si>
  <si>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</si>
  <si>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</si>
  <si>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</si>
  <si>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</si>
  <si>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</si>
  <si>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</si>
  <si>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</si>
  <si>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</si>
  <si>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</si>
  <si>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</si>
  <si>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</si>
  <si>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</si>
  <si>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</si>
  <si>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</si>
  <si>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</si>
  <si>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</si>
  <si>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</si>
  <si>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</si>
  <si>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</si>
  <si>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</si>
  <si>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</si>
  <si>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</si>
  <si>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</si>
  <si>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</si>
  <si>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</si>
  <si>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</si>
  <si>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</si>
  <si>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</si>
  <si>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</si>
  <si>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</si>
  <si>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</si>
  <si>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</si>
  <si>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</si>
  <si>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</si>
  <si>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</si>
  <si>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</si>
  <si>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</si>
  <si>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</si>
  <si>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</si>
  <si>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</si>
  <si>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</si>
  <si>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</si>
  <si>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</si>
  <si>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</si>
  <si>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</si>
  <si>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</si>
  <si>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</si>
  <si>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</si>
  <si>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</si>
  <si>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</si>
  <si>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</si>
  <si>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</si>
  <si>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</si>
  <si>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</si>
  <si>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</si>
  <si>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</si>
  <si>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</si>
  <si>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</si>
  <si>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</si>
  <si>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</si>
  <si>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</si>
  <si>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</si>
  <si>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</si>
  <si>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</si>
  <si>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</si>
  <si>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</si>
  <si>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</si>
  <si>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</si>
  <si>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</si>
  <si>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</si>
  <si>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</si>
  <si>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</si>
  <si>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</si>
  <si>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</si>
  <si>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</si>
  <si>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</si>
  <si>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</si>
  <si>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</si>
  <si>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</si>
  <si>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</si>
  <si>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</si>
  <si>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</si>
  <si>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</si>
  <si>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</si>
  <si>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</si>
  <si>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</si>
  <si>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</si>
  <si>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</si>
  <si>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</si>
  <si>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</si>
  <si>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</si>
  <si>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</si>
  <si>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</si>
  <si>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</si>
  <si>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</si>
  <si>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</si>
  <si>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</si>
  <si>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</si>
  <si>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</si>
  <si>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</si>
  <si>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</si>
  <si>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</si>
  <si>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</si>
  <si>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</si>
  <si>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</si>
  <si>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</si>
  <si>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</si>
  <si>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</si>
  <si>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</si>
  <si>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</si>
  <si>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</si>
  <si>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</si>
  <si>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</si>
  <si>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</si>
  <si>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</si>
  <si>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</si>
  <si>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</si>
  <si>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</si>
  <si>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</si>
  <si>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</si>
  <si>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</si>
  <si>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</si>
  <si>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</si>
  <si>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</si>
  <si>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</si>
  <si>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</si>
  <si>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</si>
  <si>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</si>
  <si>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</si>
  <si>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</si>
  <si>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</si>
  <si>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</si>
  <si>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</si>
  <si>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</si>
  <si>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</si>
  <si>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</si>
  <si>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</si>
  <si>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</si>
  <si>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</si>
  <si>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</si>
  <si>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</si>
  <si>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</si>
  <si>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</si>
  <si>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</si>
  <si>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</si>
  <si>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</si>
  <si>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</si>
  <si>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</si>
  <si>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</si>
  <si>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</si>
  <si>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</si>
  <si>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</si>
  <si>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</si>
  <si>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</si>
  <si>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</si>
  <si>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</si>
  <si>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</si>
  <si>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</si>
  <si>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</si>
  <si>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</si>
  <si>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</si>
  <si>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</si>
  <si>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</si>
  <si>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</si>
  <si>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</si>
  <si>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</si>
  <si>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</si>
  <si>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</si>
  <si>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</si>
  <si>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</si>
  <si>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</si>
  <si>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</si>
  <si>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</si>
  <si>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</si>
  <si>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</si>
  <si>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</si>
  <si>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</si>
  <si>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</si>
  <si>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</si>
  <si>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</si>
  <si>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</si>
  <si>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</si>
  <si>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</si>
  <si>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</si>
  <si>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</si>
  <si>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</si>
  <si>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</si>
  <si>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</si>
  <si>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</si>
  <si>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</si>
  <si>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</si>
  <si>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</si>
  <si>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</si>
  <si>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</si>
  <si>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</si>
  <si>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</si>
  <si>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</si>
  <si>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</si>
  <si>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</si>
  <si>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</si>
  <si>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</si>
  <si>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</si>
  <si>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</si>
  <si>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</si>
  <si>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</si>
  <si>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</si>
  <si>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</si>
  <si>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</si>
  <si>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</si>
  <si>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</si>
  <si>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</si>
  <si>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</si>
  <si>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</si>
  <si>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</si>
  <si>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</si>
  <si>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</si>
  <si>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</si>
  <si>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</si>
  <si>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</si>
  <si>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</si>
  <si>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</si>
  <si>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</si>
  <si>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</si>
  <si>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</si>
  <si>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</si>
  <si>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</si>
  <si>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</si>
  <si>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</si>
  <si>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</si>
  <si>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</si>
  <si>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</si>
  <si>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</si>
  <si>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</si>
  <si>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</si>
  <si>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</si>
  <si>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</si>
  <si>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</si>
  <si>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</si>
  <si>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</si>
  <si>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</si>
  <si>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</si>
  <si>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</si>
  <si>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</si>
  <si>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</si>
  <si>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</si>
  <si>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</si>
  <si>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</si>
  <si>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</si>
  <si>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</si>
  <si>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</si>
  <si>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</si>
  <si>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</si>
  <si>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</si>
  <si>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</si>
  <si>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</si>
  <si>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</si>
  <si>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</si>
  <si>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</si>
  <si>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</si>
  <si>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</si>
  <si>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</si>
  <si>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</si>
  <si>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</si>
  <si>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</si>
  <si>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</si>
  <si>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</si>
  <si>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</si>
  <si>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</si>
  <si>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</si>
  <si>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</si>
  <si>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</si>
  <si>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</si>
  <si>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</si>
  <si>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</si>
  <si>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</si>
  <si>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</si>
  <si>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</si>
  <si>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</si>
  <si>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</si>
  <si>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</si>
  <si>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</si>
  <si>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</si>
  <si>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</si>
  <si>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</si>
  <si>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</si>
  <si>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</si>
  <si>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</si>
  <si>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</si>
  <si>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</si>
  <si>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</si>
  <si>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</si>
  <si>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</si>
  <si>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</si>
  <si>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</si>
  <si>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</si>
  <si>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</si>
  <si>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</si>
  <si>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</si>
  <si>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</si>
  <si>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</si>
  <si>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</si>
  <si>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</si>
  <si>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</si>
  <si>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</si>
  <si>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</si>
  <si>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</si>
  <si>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</si>
  <si>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</si>
  <si>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</si>
  <si>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</si>
  <si>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</si>
  <si>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</si>
  <si>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</si>
  <si>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</si>
  <si>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</si>
  <si>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</si>
  <si>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</si>
  <si>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</si>
  <si>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</si>
  <si>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</si>
  <si>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</si>
  <si>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</si>
  <si>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</si>
  <si>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</si>
  <si>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</si>
  <si>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</si>
  <si>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</si>
  <si>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</si>
  <si>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</si>
  <si>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</si>
  <si>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</si>
  <si>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</si>
  <si>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</si>
  <si>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</si>
  <si>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</si>
  <si>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</si>
  <si>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</si>
  <si>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</si>
  <si>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</si>
  <si>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</si>
  <si>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</si>
  <si>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</si>
  <si>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</si>
  <si>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</si>
  <si>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</si>
  <si>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</si>
  <si>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</si>
  <si>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</si>
  <si>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</si>
  <si>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</si>
  <si>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</si>
  <si>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</si>
  <si>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</si>
  <si>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</si>
  <si>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</si>
  <si>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</si>
  <si>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</si>
  <si>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</si>
  <si>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</si>
  <si>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</si>
  <si>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</si>
  <si>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</si>
  <si>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</si>
  <si>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</si>
  <si>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</si>
  <si>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</si>
  <si>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</si>
  <si>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</si>
  <si>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</si>
  <si>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</si>
  <si>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</si>
  <si>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</si>
  <si>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</si>
  <si>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</si>
  <si>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</si>
  <si>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</si>
  <si>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</si>
  <si>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</si>
  <si>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</si>
  <si>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</si>
  <si>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</si>
  <si>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</si>
  <si>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</si>
  <si>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</si>
  <si>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</si>
  <si>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</si>
  <si>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</si>
  <si>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</si>
  <si>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</si>
  <si>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</si>
  <si>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</si>
  <si>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</si>
  <si>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</si>
  <si>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</si>
  <si>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</si>
  <si>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</si>
  <si>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</si>
  <si>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</si>
  <si>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</si>
  <si>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</si>
  <si>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</si>
  <si>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</si>
  <si>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</si>
  <si>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</si>
  <si>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</si>
  <si>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</si>
  <si>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</si>
  <si>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</si>
  <si>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</si>
  <si>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</si>
  <si>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</si>
  <si>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</si>
  <si>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</si>
  <si>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</si>
  <si>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</si>
  <si>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</si>
  <si>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</si>
  <si>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</si>
  <si>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</si>
  <si>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</si>
  <si>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</si>
  <si>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</si>
  <si>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</si>
  <si>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</si>
  <si>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</si>
  <si>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</si>
  <si>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</si>
  <si>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</si>
  <si>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</si>
  <si>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</si>
  <si>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</si>
  <si>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</si>
  <si>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</si>
  <si>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</si>
  <si>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</si>
  <si>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</si>
  <si>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</si>
  <si>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</si>
  <si>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</si>
  <si>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</si>
  <si>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</si>
  <si>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</si>
  <si>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</si>
  <si>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</si>
  <si>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</si>
  <si>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</si>
  <si>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</si>
  <si>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</si>
  <si>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</si>
  <si>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</si>
  <si>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</si>
  <si>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</si>
  <si>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</si>
  <si>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</si>
  <si>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</si>
  <si>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</si>
  <si>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</si>
  <si>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</si>
  <si>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</si>
  <si>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</si>
  <si>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</si>
  <si>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</si>
  <si>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</si>
  <si>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</si>
  <si>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</si>
  <si>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</si>
  <si>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</si>
  <si>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</si>
  <si>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</si>
  <si>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</si>
  <si>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</si>
  <si>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</si>
  <si>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</si>
  <si>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</si>
  <si>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</si>
  <si>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</si>
  <si>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</si>
  <si>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</si>
  <si>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</si>
  <si>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</si>
  <si>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</si>
  <si>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</si>
  <si>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</si>
  <si>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</si>
  <si>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</si>
  <si>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</si>
  <si>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</si>
  <si>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</si>
  <si>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</si>
  <si>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</si>
  <si>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</si>
  <si>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</si>
  <si>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</si>
  <si>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</si>
  <si>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</si>
  <si>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</si>
  <si>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</si>
  <si>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</si>
  <si>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</si>
  <si>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</si>
  <si>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</si>
  <si>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</si>
  <si>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</si>
  <si>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</si>
  <si>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</si>
  <si>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</si>
  <si>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</si>
  <si>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</si>
  <si>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</si>
  <si>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</si>
  <si>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</si>
  <si>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</si>
  <si>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</si>
  <si>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</si>
  <si>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</si>
  <si>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</si>
  <si>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</si>
  <si>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</si>
  <si>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</si>
  <si>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</si>
  <si>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</si>
  <si>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</si>
  <si>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</si>
  <si>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</si>
  <si>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</si>
  <si>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</si>
  <si>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</si>
  <si>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</si>
  <si>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</si>
  <si>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</si>
  <si>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</si>
  <si>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</si>
  <si>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</si>
  <si>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</si>
  <si>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</si>
  <si>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</si>
  <si>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</si>
  <si>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</si>
  <si>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</si>
  <si>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</si>
  <si>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</si>
  <si>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</si>
  <si>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</si>
  <si>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</si>
  <si>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</si>
  <si>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</si>
  <si>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</si>
  <si>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</si>
  <si>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</si>
  <si>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</si>
  <si>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</si>
  <si>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</si>
  <si>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</si>
  <si>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</si>
  <si>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</si>
  <si>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</si>
  <si>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</si>
  <si>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</si>
  <si>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</si>
  <si>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</si>
  <si>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</si>
  <si>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</si>
  <si>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</si>
  <si>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</si>
  <si>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</si>
  <si>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</si>
  <si>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</si>
  <si>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</si>
  <si>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</si>
  <si>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</si>
  <si>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</si>
  <si>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</si>
  <si>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</si>
  <si>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</si>
  <si>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</si>
  <si>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</si>
  <si>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</si>
  <si>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</si>
  <si>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</si>
  <si>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</si>
  <si>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</si>
  <si>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</si>
  <si>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</si>
  <si>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</si>
  <si>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</si>
  <si>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</si>
  <si>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</si>
  <si>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</si>
  <si>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</si>
  <si>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</si>
  <si>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</si>
  <si>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</si>
  <si>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</si>
  <si>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</si>
  <si>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</si>
  <si>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</si>
  <si>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</si>
  <si>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</si>
  <si>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</si>
  <si>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</si>
  <si>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</si>
  <si>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</si>
  <si>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</si>
  <si>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</si>
  <si>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</si>
  <si>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</si>
  <si>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</si>
  <si>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</si>
  <si>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</si>
  <si>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</si>
  <si>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</si>
  <si>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</si>
  <si>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</si>
  <si>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</si>
  <si>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</si>
  <si>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</si>
  <si>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</si>
  <si>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</si>
  <si>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</si>
  <si>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</si>
  <si>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</si>
  <si>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</si>
  <si>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</si>
  <si>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</si>
  <si>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</si>
  <si>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</si>
  <si>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</si>
  <si>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</si>
  <si>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</si>
  <si>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</si>
  <si>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</si>
  <si>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</si>
  <si>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</si>
  <si>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</si>
  <si>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</si>
  <si>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</si>
  <si>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</si>
  <si>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</si>
  <si>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</si>
  <si>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</si>
  <si>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</si>
  <si>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</si>
  <si>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</si>
  <si>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</si>
  <si>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</si>
  <si>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</si>
  <si>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</si>
  <si>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</si>
  <si>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</si>
  <si>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</si>
  <si>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</si>
  <si>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</si>
  <si>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</si>
  <si>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</si>
  <si>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</si>
  <si>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</si>
  <si>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</si>
  <si>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</si>
  <si>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</si>
  <si>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</si>
  <si>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</si>
  <si>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</si>
  <si>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</si>
  <si>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</si>
  <si>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</si>
  <si>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</si>
  <si>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</si>
  <si>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</si>
  <si>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</si>
  <si>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</si>
  <si>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</si>
  <si>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</si>
  <si>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</si>
  <si>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</si>
  <si>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</si>
  <si>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</si>
  <si>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</si>
  <si>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</si>
  <si>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</si>
  <si>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</si>
  <si>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</si>
  <si>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</si>
  <si>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</si>
  <si>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</si>
  <si>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</si>
  <si>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</si>
  <si>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</si>
  <si>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</si>
  <si>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</si>
  <si>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</si>
  <si>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</si>
  <si>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</si>
  <si>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</si>
  <si>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</si>
  <si>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</si>
  <si>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</si>
  <si>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</si>
  <si>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</si>
  <si>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</si>
  <si>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</si>
  <si>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</si>
  <si>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</si>
  <si>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</si>
  <si>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</si>
  <si>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</si>
  <si>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</si>
  <si>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</si>
  <si>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</si>
  <si>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</si>
  <si>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</si>
  <si>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</si>
  <si>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</si>
  <si>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</si>
  <si>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</si>
  <si>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</si>
  <si>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</si>
  <si>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</si>
  <si>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</si>
  <si>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</si>
  <si>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</si>
  <si>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</si>
  <si>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</si>
  <si>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</si>
  <si>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</si>
  <si>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</si>
  <si>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</si>
  <si>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</si>
  <si>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</si>
  <si>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</si>
  <si>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</si>
  <si>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</si>
  <si>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</si>
  <si>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</si>
  <si>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</si>
  <si>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</si>
  <si>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</si>
  <si>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</si>
  <si>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</si>
  <si>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</si>
  <si>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</si>
  <si>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</si>
  <si>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</si>
  <si>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</si>
  <si>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</si>
  <si>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</si>
  <si>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</si>
  <si>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</si>
  <si>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</si>
  <si>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</si>
  <si>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</si>
  <si>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</si>
  <si>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</si>
  <si>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</si>
  <si>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</si>
  <si>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</si>
  <si>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</si>
  <si>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</si>
  <si>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</si>
  <si>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</si>
  <si>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</si>
  <si>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</si>
  <si>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</si>
  <si>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</si>
  <si>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</si>
  <si>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</si>
  <si>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</si>
  <si>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</si>
  <si>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</si>
  <si>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</si>
  <si>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</si>
  <si>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</si>
  <si>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</si>
  <si>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</si>
  <si>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</si>
  <si>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</si>
  <si>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</si>
  <si>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</si>
  <si>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</si>
  <si>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</si>
  <si>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</si>
  <si>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</si>
  <si>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</si>
  <si>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</si>
  <si>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</si>
  <si>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</si>
  <si>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</si>
  <si>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</si>
  <si>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</si>
  <si>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</si>
  <si>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</si>
  <si>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</si>
  <si>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</si>
  <si>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</si>
  <si>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</si>
  <si>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</si>
  <si>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</si>
  <si>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</si>
  <si>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</si>
  <si>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</si>
  <si>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</si>
  <si>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</si>
  <si>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</si>
  <si>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</si>
  <si>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</si>
  <si>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</si>
  <si>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</si>
  <si>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</si>
  <si>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</si>
  <si>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</si>
  <si>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</si>
  <si>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</si>
  <si>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</si>
  <si>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</si>
  <si>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</si>
  <si>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</si>
  <si>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</si>
  <si>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</si>
  <si>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</si>
  <si>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</si>
  <si>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</si>
  <si>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</si>
  <si>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</si>
  <si>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</si>
  <si>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</si>
  <si>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</si>
  <si>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</si>
  <si>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</si>
  <si>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</si>
  <si>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</si>
  <si>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</si>
  <si>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</si>
  <si>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</si>
  <si>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</si>
  <si>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</si>
  <si>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</si>
  <si>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</si>
  <si>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</si>
  <si>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</si>
  <si>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</si>
  <si>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</si>
  <si>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</si>
  <si>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</si>
  <si>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</si>
  <si>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</si>
  <si>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</si>
  <si>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</si>
  <si>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</si>
  <si>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</si>
  <si>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</si>
  <si>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</si>
  <si>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</si>
  <si>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</si>
  <si>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</si>
  <si>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</si>
  <si>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</si>
  <si>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</si>
  <si>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</si>
  <si>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</si>
  <si>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</si>
  <si>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</si>
  <si>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</si>
  <si>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</si>
  <si>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</si>
  <si>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</si>
  <si>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</si>
  <si>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</si>
  <si>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</si>
  <si>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</si>
  <si>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</si>
  <si>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</si>
  <si>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</si>
  <si>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</si>
  <si>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</si>
  <si>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</si>
  <si>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</si>
  <si>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</si>
  <si>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</si>
  <si>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</si>
  <si>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</si>
  <si>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</si>
  <si>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</si>
  <si>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</si>
  <si>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</si>
  <si>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</si>
  <si>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</si>
  <si>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</si>
  <si>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</si>
  <si>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</si>
  <si>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</si>
  <si>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</si>
  <si>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</si>
  <si>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</si>
  <si>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</si>
  <si>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</si>
  <si>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</si>
  <si>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</si>
  <si>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</si>
  <si>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</si>
  <si>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</si>
  <si>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</si>
  <si>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</si>
  <si>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</si>
  <si>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</si>
  <si>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</si>
  <si>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</si>
  <si>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</si>
  <si>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</si>
  <si>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</si>
  <si>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</si>
  <si>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</si>
  <si>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</si>
  <si>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</si>
  <si>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</si>
  <si>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</si>
  <si>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</si>
  <si>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</si>
  <si>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</si>
  <si>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</si>
  <si>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</si>
  <si>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</si>
  <si>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</si>
  <si>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</si>
  <si>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</si>
  <si>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</si>
  <si>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</si>
  <si>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</si>
  <si>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</si>
  <si>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</si>
  <si>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</si>
  <si>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</si>
  <si>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</si>
  <si>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</si>
  <si>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</si>
  <si>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</si>
  <si>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</si>
  <si>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</si>
  <si>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</si>
  <si>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</si>
  <si>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</si>
  <si>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</si>
  <si>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</si>
  <si>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</si>
  <si>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</si>
  <si>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</si>
  <si>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</si>
  <si>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</si>
  <si>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</si>
  <si>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</si>
  <si>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</si>
  <si>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</si>
  <si>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</si>
  <si>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</si>
  <si>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</si>
  <si>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</si>
  <si>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</si>
  <si>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</si>
  <si>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</si>
  <si>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</si>
  <si>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</si>
  <si>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</si>
  <si>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</si>
  <si>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</si>
  <si>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</si>
  <si>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</si>
  <si>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</si>
  <si>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</si>
  <si>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</si>
  <si>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</si>
  <si>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</si>
  <si>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</si>
  <si>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</si>
  <si>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</si>
  <si>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</si>
  <si>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</si>
  <si>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</si>
  <si>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</si>
  <si>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</si>
  <si>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</si>
  <si>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</si>
  <si>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</si>
  <si>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</si>
  <si>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</si>
  <si>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</si>
  <si>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</si>
  <si>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</si>
  <si>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</si>
  <si>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</si>
  <si>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</si>
  <si>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</si>
  <si>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</si>
  <si>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</si>
  <si>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</si>
  <si>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</si>
  <si>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</si>
  <si>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</si>
  <si>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</si>
  <si>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</si>
  <si>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</si>
  <si>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</si>
  <si>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</si>
  <si>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</si>
  <si>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</si>
  <si>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</si>
  <si>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</si>
  <si>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</si>
  <si>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</si>
  <si>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</si>
  <si>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</si>
  <si>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</si>
  <si>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</si>
  <si>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</si>
  <si>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</si>
  <si>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</si>
  <si>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</si>
  <si>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</si>
  <si>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</si>
  <si>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</si>
  <si>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</si>
  <si>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</si>
  <si>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</si>
  <si>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</si>
  <si>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</si>
  <si>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</si>
  <si>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</si>
  <si>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</si>
  <si>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</si>
  <si>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</si>
  <si>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</si>
  <si>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</si>
  <si>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</si>
  <si>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</si>
  <si>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</si>
  <si>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</si>
  <si>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</si>
  <si>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</si>
  <si>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</si>
  <si>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</si>
  <si>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</si>
  <si>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</si>
  <si>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</si>
  <si>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</si>
  <si>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</si>
  <si>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</si>
  <si>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</si>
  <si>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</si>
  <si>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</si>
  <si>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</si>
  <si>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</si>
  <si>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</si>
  <si>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</si>
  <si>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</si>
  <si>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</si>
  <si>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</si>
  <si>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</si>
  <si>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</si>
  <si>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</si>
  <si>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</si>
  <si>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</si>
  <si>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</si>
  <si>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</si>
  <si>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</si>
  <si>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</si>
  <si>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</si>
  <si>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</si>
  <si>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</si>
  <si>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</si>
  <si>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</si>
  <si>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</si>
  <si>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</si>
  <si>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</si>
  <si>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</si>
  <si>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</si>
  <si>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</si>
  <si>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</si>
  <si>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</si>
  <si>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</si>
  <si>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</si>
  <si>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</si>
  <si>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</si>
  <si>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</si>
  <si>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</si>
  <si>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</si>
  <si>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</si>
  <si>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</si>
  <si>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</si>
  <si>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</si>
  <si>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</si>
  <si>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</si>
  <si>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</si>
  <si>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</si>
  <si>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</si>
  <si>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</si>
  <si>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</si>
  <si>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</si>
  <si>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</si>
  <si>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</si>
  <si>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</si>
  <si>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</si>
  <si>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</si>
  <si>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</si>
  <si>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</si>
  <si>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</si>
  <si>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</si>
  <si>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</si>
  <si>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</si>
  <si>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</si>
  <si>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</si>
  <si>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</si>
  <si>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</si>
  <si>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</si>
  <si>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</si>
  <si>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</si>
  <si>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</si>
  <si>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</si>
  <si>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</si>
  <si>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</si>
  <si>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</si>
  <si>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</si>
  <si>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</si>
  <si>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</si>
  <si>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</si>
  <si>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</si>
  <si>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</si>
  <si>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</si>
  <si>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</si>
  <si>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</si>
  <si>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</si>
  <si>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</si>
  <si>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</si>
  <si>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</si>
  <si>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</si>
  <si>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</si>
  <si>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</si>
  <si>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</si>
  <si>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</si>
  <si>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</si>
  <si>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</si>
  <si>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</si>
  <si>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</si>
  <si>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</si>
  <si>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</si>
  <si>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</si>
  <si>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</si>
  <si>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</si>
  <si>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</si>
  <si>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</si>
  <si>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</si>
  <si>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</si>
  <si>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</si>
  <si>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</si>
  <si>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</si>
  <si>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</si>
  <si>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</si>
  <si>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</si>
  <si>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</si>
  <si>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</si>
  <si>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</si>
  <si>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</si>
  <si>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</si>
  <si>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</si>
  <si>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</si>
  <si>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</si>
  <si>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</si>
  <si>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</si>
  <si>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</si>
  <si>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</si>
  <si>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</si>
  <si>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</si>
  <si>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</si>
  <si>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</si>
  <si>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</si>
  <si>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</si>
  <si>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</si>
  <si>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</si>
  <si>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</si>
  <si>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</si>
  <si>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</si>
  <si>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</si>
  <si>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</si>
  <si>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</si>
  <si>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</si>
  <si>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</si>
  <si>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</si>
  <si>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</si>
  <si>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</si>
  <si>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</si>
  <si>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</si>
  <si>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</si>
  <si>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</si>
  <si>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</si>
  <si>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</si>
  <si>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</si>
  <si>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</si>
  <si>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</si>
  <si>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</si>
  <si>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</si>
  <si>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</si>
  <si>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</si>
  <si>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</si>
  <si>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</si>
  <si>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</si>
  <si>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</si>
  <si>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</si>
  <si>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</si>
  <si>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</si>
  <si>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</si>
  <si>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</si>
  <si>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</si>
  <si>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</si>
  <si>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</si>
  <si>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</si>
  <si>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</si>
  <si>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</si>
  <si>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</si>
  <si>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</si>
  <si>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</si>
  <si>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</si>
  <si>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</si>
  <si>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</si>
  <si>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</si>
  <si>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</si>
  <si>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</si>
  <si>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</si>
  <si>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</si>
  <si>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</si>
  <si>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</si>
  <si>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</si>
  <si>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</si>
  <si>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</si>
  <si>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</si>
  <si>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</si>
  <si>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</si>
  <si>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</si>
  <si>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</si>
  <si>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</si>
  <si>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</si>
  <si>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</si>
  <si>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</si>
  <si>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</si>
  <si>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</si>
  <si>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</si>
  <si>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</si>
  <si>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</si>
  <si>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</si>
  <si>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</si>
  <si>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</si>
  <si>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</si>
  <si>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</si>
  <si>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</si>
  <si>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</si>
  <si>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</si>
  <si>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</si>
  <si>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</si>
  <si>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</si>
  <si>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</si>
  <si>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</si>
  <si>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</si>
  <si>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</si>
  <si>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</si>
  <si>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</si>
  <si>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</si>
  <si>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</si>
  <si>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</si>
  <si>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</si>
  <si>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</si>
  <si>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</si>
  <si>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</si>
  <si>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</si>
  <si>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</si>
  <si>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</si>
  <si>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</si>
  <si>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</si>
  <si>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</si>
  <si>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</si>
  <si>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</si>
  <si>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</si>
  <si>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</si>
  <si>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</si>
  <si>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</si>
  <si>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</si>
  <si>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</si>
  <si>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</si>
  <si>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</si>
  <si>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</si>
  <si>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</si>
  <si>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</si>
  <si>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</si>
  <si>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</si>
  <si>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</si>
  <si>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</si>
  <si>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</si>
  <si>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</si>
  <si>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</si>
  <si>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</si>
  <si>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</si>
  <si>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</si>
  <si>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</si>
  <si>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</si>
  <si>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</si>
  <si>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</si>
  <si>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</si>
  <si>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</si>
  <si>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</si>
  <si>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</si>
  <si>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</si>
  <si>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</si>
  <si>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</si>
  <si>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</si>
  <si>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</si>
  <si>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</si>
  <si>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</si>
  <si>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</si>
  <si>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</si>
  <si>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</si>
  <si>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</si>
  <si>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</si>
  <si>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</si>
  <si>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</si>
  <si>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</si>
  <si>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</si>
  <si>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</si>
  <si>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</si>
  <si>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</si>
  <si>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</si>
  <si>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</si>
  <si>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</si>
  <si>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</si>
  <si>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</si>
  <si>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</si>
  <si>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</si>
  <si>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</si>
  <si>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</si>
  <si>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</si>
  <si>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</si>
  <si>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</si>
  <si>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</si>
  <si>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</si>
  <si>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</si>
  <si>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</si>
  <si>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</si>
  <si>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</si>
  <si>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</si>
  <si>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</si>
  <si>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</si>
  <si>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</si>
  <si>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</si>
  <si>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</si>
  <si>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</si>
  <si>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</si>
  <si>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</si>
  <si>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</si>
  <si>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</si>
  <si>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</si>
  <si>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</si>
  <si>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</si>
  <si>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</si>
  <si>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</si>
  <si>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</si>
  <si>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</si>
  <si>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</si>
  <si>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</si>
  <si>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</si>
  <si>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</si>
  <si>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</si>
  <si>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</si>
  <si>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</si>
  <si>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</si>
  <si>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</si>
  <si>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</si>
  <si>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</si>
  <si>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</si>
  <si>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</si>
  <si>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</si>
  <si>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</si>
  <si>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</si>
  <si>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</si>
  <si>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</si>
  <si>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</si>
  <si>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</si>
  <si>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</si>
  <si>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</si>
  <si>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</si>
  <si>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</si>
  <si>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</si>
  <si>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</si>
  <si>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</si>
  <si>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</si>
  <si>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</si>
  <si>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</si>
  <si>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</si>
  <si>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</si>
  <si>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</si>
  <si>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</si>
  <si>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</si>
  <si>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</si>
  <si>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</si>
  <si>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</si>
  <si>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</si>
  <si>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</si>
  <si>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</si>
  <si>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</si>
  <si>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</si>
  <si>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</si>
  <si>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</si>
  <si>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</si>
  <si>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</si>
  <si>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</si>
  <si>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</si>
  <si>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</si>
  <si>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</si>
  <si>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</si>
  <si>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</si>
  <si>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</si>
  <si>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</si>
  <si>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</si>
  <si>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</si>
  <si>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</si>
  <si>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</si>
  <si>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</si>
  <si>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</si>
  <si>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</si>
  <si>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</si>
  <si>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</si>
  <si>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</si>
  <si>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</si>
  <si>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</si>
  <si>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</si>
  <si>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</si>
  <si>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</si>
  <si>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</si>
  <si>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</si>
  <si>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</si>
  <si>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</si>
  <si>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</si>
  <si>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</si>
  <si>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</si>
  <si>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</si>
  <si>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</si>
  <si>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</si>
  <si>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</si>
  <si>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</si>
  <si>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</si>
  <si>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</si>
  <si>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</si>
  <si>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</si>
  <si>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</si>
  <si>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</si>
  <si>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</si>
  <si>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</si>
  <si>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</si>
  <si>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</si>
  <si>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</si>
  <si>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</si>
  <si>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</si>
  <si>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</si>
  <si>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</si>
  <si>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</si>
  <si>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</si>
  <si>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</si>
  <si>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</si>
  <si>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</si>
  <si>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</si>
  <si>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</si>
  <si>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</si>
  <si>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</si>
  <si>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</si>
  <si>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</si>
  <si>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</si>
  <si>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</si>
  <si>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</si>
  <si>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</si>
  <si>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</si>
  <si>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</si>
  <si>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</si>
  <si>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</si>
  <si>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</si>
  <si>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</si>
  <si>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</si>
  <si>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</si>
  <si>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</si>
  <si>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</si>
  <si>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</si>
  <si>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</si>
  <si>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</si>
  <si>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</si>
  <si>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</si>
  <si>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</si>
  <si>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</si>
  <si>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</si>
  <si>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</si>
  <si>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</si>
  <si>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</si>
  <si>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</si>
  <si>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</si>
  <si>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</si>
  <si>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</si>
  <si>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</si>
  <si>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</si>
  <si>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</si>
  <si>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</si>
  <si>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</si>
  <si>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</si>
  <si>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</si>
  <si>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</si>
  <si>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</si>
  <si>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</si>
  <si>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</si>
  <si>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</si>
  <si>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</si>
  <si>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</si>
  <si>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</si>
  <si>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</si>
  <si>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</si>
  <si>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</si>
  <si>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</si>
  <si>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</si>
  <si>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</si>
  <si>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</si>
  <si>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</si>
  <si>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</si>
  <si>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</si>
  <si>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</si>
  <si>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</si>
  <si>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</si>
  <si>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</si>
  <si>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</si>
  <si>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</si>
  <si>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</si>
  <si>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</si>
  <si>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</si>
  <si>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</si>
  <si>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</si>
  <si>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</si>
  <si>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</si>
  <si>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</si>
  <si>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</si>
  <si>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</si>
  <si>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</si>
  <si>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</si>
  <si>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</si>
  <si>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</si>
  <si>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</si>
  <si>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</si>
  <si>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</si>
  <si>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</si>
  <si>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</si>
  <si>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</si>
  <si>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</si>
  <si>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</si>
  <si>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</si>
  <si>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</si>
  <si>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</si>
  <si>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</si>
  <si>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</si>
  <si>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</si>
  <si>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</si>
  <si>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</si>
  <si>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</si>
  <si>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</si>
  <si>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</si>
  <si>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</si>
  <si>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</si>
  <si>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</si>
  <si>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</si>
  <si>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</si>
  <si>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</si>
  <si>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</si>
  <si>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</si>
  <si>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</si>
  <si>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</si>
  <si>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</si>
  <si>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</si>
  <si>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</si>
  <si>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</si>
  <si>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</si>
  <si>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</si>
  <si>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</si>
  <si>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</si>
  <si>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</si>
  <si>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</si>
  <si>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</si>
  <si>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</si>
  <si>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</si>
  <si>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</si>
  <si>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</si>
  <si>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</si>
  <si>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</si>
  <si>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</si>
  <si>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</si>
  <si>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</si>
  <si>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</si>
  <si>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</si>
  <si>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</si>
  <si>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</si>
  <si>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</si>
  <si>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</si>
  <si>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</si>
  <si>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</si>
  <si>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</si>
  <si>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</si>
  <si>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</si>
  <si>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</si>
  <si>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</si>
  <si>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</si>
  <si>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</si>
  <si>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</si>
  <si>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</si>
  <si>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</si>
  <si>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</si>
  <si>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</si>
  <si>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</si>
  <si>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</si>
  <si>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</si>
  <si>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</si>
  <si>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</si>
  <si>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</si>
  <si>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</si>
  <si>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</si>
  <si>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</si>
  <si>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</si>
  <si>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</si>
  <si>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</si>
  <si>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</si>
  <si>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</si>
  <si>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</si>
  <si>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</si>
  <si>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</si>
  <si>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</si>
  <si>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</si>
  <si>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</si>
  <si>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</si>
  <si>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</si>
  <si>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</si>
  <si>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</si>
  <si>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</si>
  <si>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</si>
  <si>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</si>
  <si>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</si>
  <si>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</si>
  <si>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</si>
  <si>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</si>
  <si>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</si>
  <si>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</si>
  <si>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</si>
  <si>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</si>
  <si>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</si>
  <si>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</si>
  <si>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</si>
  <si>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</si>
  <si>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</si>
  <si>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</si>
  <si>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</si>
  <si>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</si>
  <si>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</si>
  <si>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</si>
  <si>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</si>
  <si>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</si>
  <si>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</si>
  <si>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</si>
  <si>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</si>
  <si>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</si>
  <si>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</si>
  <si>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</si>
  <si>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</si>
  <si>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</si>
  <si>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</si>
  <si>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</si>
  <si>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</si>
  <si>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</si>
  <si>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</si>
  <si>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</si>
  <si>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</si>
  <si>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</si>
  <si>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</si>
  <si>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</si>
  <si>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</si>
  <si>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</si>
  <si>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</si>
  <si>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</si>
  <si>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</si>
  <si>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</si>
  <si>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</si>
  <si>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</si>
  <si>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</si>
  <si>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</si>
  <si>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</si>
  <si>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</si>
  <si>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</si>
  <si>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</si>
  <si>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</si>
  <si>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</si>
  <si>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</si>
  <si>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</si>
  <si>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</si>
  <si>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</si>
  <si>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</si>
  <si>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</si>
  <si>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</si>
  <si>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</si>
  <si>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</si>
  <si>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</si>
  <si>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</si>
  <si>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</si>
  <si>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</si>
  <si>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</si>
  <si>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</si>
  <si>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</si>
  <si>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</si>
  <si>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</si>
  <si>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</si>
  <si>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</si>
  <si>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</si>
  <si>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</si>
  <si>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</si>
  <si>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</si>
  <si>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</si>
  <si>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</si>
  <si>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</si>
  <si>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</si>
  <si>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</si>
  <si>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</si>
  <si>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</si>
  <si>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</si>
  <si>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</si>
  <si>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</si>
  <si>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</si>
  <si>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</si>
  <si>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</si>
  <si>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</si>
  <si>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</si>
  <si>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</si>
  <si>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</si>
  <si>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</si>
  <si>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</si>
  <si>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</si>
  <si>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</si>
  <si>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</si>
  <si>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</si>
  <si>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</si>
  <si>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</si>
  <si>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</si>
  <si>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</si>
  <si>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</si>
  <si>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</si>
  <si>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</si>
  <si>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</si>
  <si>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</si>
  <si>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</si>
  <si>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</si>
  <si>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</si>
  <si>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</si>
  <si>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</si>
  <si>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</si>
  <si>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</si>
  <si>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</si>
  <si>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</si>
  <si>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</si>
  <si>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</si>
  <si>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</si>
  <si>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</si>
  <si>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</si>
  <si>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</si>
  <si>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</si>
  <si>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</si>
  <si>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</si>
  <si>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</si>
  <si>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</si>
  <si>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</si>
  <si>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</si>
  <si>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</si>
  <si>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</si>
  <si>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</si>
  <si>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</si>
  <si>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</si>
  <si>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</si>
  <si>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</si>
  <si>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</si>
  <si>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</si>
  <si>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</si>
  <si>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</si>
  <si>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</si>
  <si>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</si>
  <si>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</si>
  <si>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</si>
  <si>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</si>
  <si>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</si>
  <si>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</si>
  <si>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</si>
  <si>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</si>
  <si>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</si>
  <si>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</si>
  <si>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</si>
  <si>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</si>
  <si>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</si>
  <si>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</si>
  <si>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</si>
  <si>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</si>
  <si>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</si>
  <si>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</si>
  <si>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</si>
  <si>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</si>
  <si>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</si>
  <si>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</si>
  <si>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</si>
  <si>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</si>
  <si>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</si>
  <si>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</si>
  <si>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</si>
  <si>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</si>
  <si>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</si>
  <si>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</si>
  <si>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</si>
  <si>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</si>
  <si>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</si>
  <si>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</si>
  <si>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</si>
  <si>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</si>
  <si>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</si>
  <si>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</si>
  <si>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</si>
  <si>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</si>
  <si>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</si>
  <si>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</si>
  <si>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</si>
  <si>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</si>
  <si>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</si>
  <si>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</si>
  <si>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</si>
  <si>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</si>
  <si>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</si>
  <si>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</si>
  <si>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</si>
  <si>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</si>
  <si>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</si>
  <si>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</si>
  <si>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</si>
  <si>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</si>
  <si>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</si>
  <si>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</si>
  <si>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</si>
  <si>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</si>
  <si>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</si>
  <si>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</si>
  <si>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</si>
  <si>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</si>
  <si>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</si>
  <si>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</si>
  <si>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</si>
  <si>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</si>
  <si>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</si>
  <si>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</si>
  <si>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</si>
  <si>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</si>
  <si>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</si>
  <si>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</si>
  <si>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</si>
  <si>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</si>
  <si>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</si>
  <si>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</si>
  <si>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</si>
  <si>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</si>
  <si>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</si>
  <si>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</si>
  <si>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</si>
  <si>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</si>
  <si>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</si>
  <si>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</si>
  <si>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</si>
  <si>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</si>
  <si>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</si>
  <si>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</si>
  <si>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</si>
  <si>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</si>
  <si>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</si>
  <si>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</si>
  <si>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</si>
  <si>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</si>
  <si>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</si>
  <si>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</si>
  <si>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</si>
  <si>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</si>
  <si>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</si>
  <si>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</si>
  <si>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</si>
  <si>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</si>
  <si>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</si>
  <si>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</si>
  <si>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</si>
  <si>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</si>
  <si>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</si>
  <si>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</si>
  <si>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</si>
  <si>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</si>
  <si>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</si>
  <si>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</si>
  <si>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</si>
  <si>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</si>
  <si>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</si>
  <si>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</si>
  <si>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</si>
  <si>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</si>
  <si>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</si>
  <si>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</si>
  <si>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</si>
  <si>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</si>
  <si>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</si>
  <si>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</si>
  <si>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</si>
  <si>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</si>
  <si>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</si>
  <si>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</si>
  <si>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</si>
  <si>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</si>
  <si>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</si>
  <si>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</si>
  <si>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</si>
  <si>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</si>
  <si>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</si>
  <si>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</si>
  <si>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</si>
  <si>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</si>
  <si>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</si>
  <si>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</si>
  <si>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</si>
  <si>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</si>
  <si>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</si>
  <si>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</si>
  <si>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</si>
  <si>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</si>
  <si>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</si>
  <si>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</si>
  <si>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</si>
  <si>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</si>
  <si>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</si>
  <si>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</si>
  <si>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</si>
  <si>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</si>
  <si>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</si>
  <si>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</si>
  <si>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</si>
  <si>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</si>
  <si>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</si>
  <si>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</si>
  <si>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</si>
  <si>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</si>
  <si>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</si>
  <si>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</si>
  <si>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</si>
  <si>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</si>
  <si>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</si>
  <si>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</si>
  <si>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</si>
  <si>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</si>
  <si>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</si>
  <si>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</si>
  <si>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</si>
  <si>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</si>
  <si>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</si>
  <si>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</si>
  <si>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</si>
  <si>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</si>
  <si>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</si>
  <si>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</si>
  <si>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</si>
  <si>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</si>
  <si>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</si>
  <si>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</si>
  <si>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</si>
  <si>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</si>
  <si>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</si>
  <si>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</si>
  <si>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</si>
  <si>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</si>
  <si>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</si>
  <si>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</si>
  <si>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</si>
  <si>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</si>
  <si>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</si>
  <si>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</si>
  <si>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</si>
  <si>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</si>
  <si>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</si>
  <si>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</si>
  <si>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</si>
  <si>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</si>
  <si>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</si>
  <si>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</si>
  <si>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</si>
  <si>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</si>
  <si>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</si>
  <si>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</si>
  <si>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</si>
  <si>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</si>
  <si>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</si>
  <si>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</si>
  <si>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</si>
  <si>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</si>
  <si>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</si>
  <si>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</si>
  <si>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</si>
  <si>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</si>
  <si>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</si>
  <si>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</si>
  <si>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</si>
  <si>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</si>
  <si>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</si>
  <si>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</si>
  <si>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</si>
  <si>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</si>
  <si>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</si>
  <si>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</si>
  <si>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</si>
  <si>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</si>
  <si>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</si>
  <si>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</si>
  <si>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</si>
  <si>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</si>
  <si>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</si>
  <si>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</si>
  <si>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</si>
  <si>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</si>
  <si>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</si>
  <si>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</si>
  <si>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</si>
  <si>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</si>
  <si>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</si>
  <si>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</si>
  <si>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</si>
  <si>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</si>
  <si>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</si>
  <si>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</si>
  <si>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</si>
  <si>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</si>
  <si>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</si>
  <si>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</si>
  <si>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</si>
  <si>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</si>
  <si>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</si>
  <si>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</si>
  <si>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</si>
  <si>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</si>
  <si>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</si>
  <si>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</si>
  <si>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</si>
  <si>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</si>
  <si>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</si>
  <si>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</si>
  <si>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</si>
  <si>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</si>
  <si>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</si>
  <si>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</si>
  <si>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</si>
  <si>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</si>
  <si>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</si>
  <si>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</si>
  <si>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</si>
  <si>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</si>
  <si>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</si>
  <si>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</si>
  <si>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</si>
  <si>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</si>
  <si>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</si>
  <si>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</si>
  <si>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</si>
  <si>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</si>
  <si>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</si>
  <si>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</si>
  <si>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</si>
  <si>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</si>
  <si>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</si>
  <si>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</si>
  <si>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</si>
  <si>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</si>
  <si>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</si>
  <si>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</si>
  <si>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</si>
  <si>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</si>
  <si>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</si>
  <si>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</si>
  <si>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</si>
  <si>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</si>
  <si>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</si>
  <si>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</si>
  <si>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</si>
  <si>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</si>
  <si>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</si>
  <si>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</si>
  <si>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</si>
  <si>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</si>
  <si>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</si>
  <si>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</si>
  <si>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</si>
  <si>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</si>
  <si>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</si>
  <si>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</si>
  <si>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</si>
  <si>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</si>
  <si>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</si>
  <si>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</si>
  <si>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</si>
  <si>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</si>
  <si>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</si>
  <si>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</si>
  <si>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</si>
  <si>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</si>
  <si>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</si>
  <si>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</si>
  <si>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</si>
  <si>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</si>
  <si>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</si>
  <si>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</si>
  <si>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</si>
  <si>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</si>
  <si>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</si>
  <si>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</si>
  <si>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</si>
  <si>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</si>
  <si>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</si>
  <si>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</si>
  <si>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</si>
  <si>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</si>
  <si>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</si>
  <si>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</si>
  <si>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</si>
  <si>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</si>
  <si>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</si>
  <si>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</si>
  <si>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</si>
  <si>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</si>
  <si>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</si>
  <si>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</si>
  <si>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</si>
  <si>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</si>
  <si>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</si>
  <si>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</si>
  <si>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</si>
  <si>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</si>
  <si>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</si>
  <si>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</si>
  <si>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</si>
  <si>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</si>
  <si>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</si>
  <si>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</si>
  <si>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</si>
  <si>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</si>
  <si>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</si>
  <si>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</si>
  <si>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</si>
  <si>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</si>
  <si>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</si>
  <si>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</si>
  <si>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</si>
  <si>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</si>
  <si>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</si>
  <si>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</si>
  <si>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</si>
  <si>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</si>
  <si>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</si>
  <si>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</si>
  <si>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</si>
  <si>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</si>
  <si>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</si>
  <si>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</si>
  <si>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</si>
  <si>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</si>
  <si>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</si>
  <si>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</si>
  <si>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</si>
  <si>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</si>
  <si>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</si>
  <si>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</si>
  <si>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</si>
  <si>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</si>
  <si>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</si>
  <si>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</si>
  <si>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</si>
  <si>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</si>
  <si>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</si>
  <si>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</si>
  <si>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</si>
  <si>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</si>
  <si>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</si>
  <si>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</si>
  <si>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</si>
  <si>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</si>
  <si>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</si>
  <si>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</si>
  <si>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</si>
  <si>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</si>
  <si>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</si>
  <si>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</si>
  <si>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</si>
  <si>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</si>
  <si>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</si>
  <si>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</si>
  <si>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</si>
  <si>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</si>
  <si>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</si>
  <si>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</si>
  <si>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</si>
  <si>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</si>
  <si>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</si>
  <si>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</si>
  <si>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</si>
  <si>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</si>
  <si>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</si>
  <si>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</si>
  <si>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</si>
  <si>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</si>
  <si>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</si>
  <si>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</si>
  <si>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</si>
  <si>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</si>
  <si>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</si>
  <si>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</si>
  <si>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</si>
  <si>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</si>
  <si>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</si>
  <si>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</si>
  <si>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</si>
  <si>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</si>
  <si>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</si>
  <si>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</si>
  <si>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</si>
  <si>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</si>
  <si>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</si>
  <si>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</si>
  <si>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</si>
  <si>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</si>
  <si>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</si>
  <si>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</si>
  <si>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</si>
  <si>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</si>
  <si>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</si>
  <si>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</si>
  <si>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</si>
  <si>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</si>
  <si>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</si>
  <si>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</si>
  <si>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</si>
  <si>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</si>
  <si>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</si>
  <si>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</si>
  <si>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</si>
  <si>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</si>
  <si>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</si>
  <si>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</si>
  <si>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</si>
  <si>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</si>
  <si>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</si>
  <si>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</si>
  <si>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</si>
  <si>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</si>
  <si>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</si>
  <si>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</si>
  <si>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</si>
  <si>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</si>
  <si>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</si>
  <si>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</si>
  <si>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</si>
  <si>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</si>
  <si>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</si>
  <si>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</si>
  <si>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</si>
  <si>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</si>
  <si>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</si>
  <si>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</si>
  <si>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</si>
  <si>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</si>
  <si>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</si>
  <si>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</si>
  <si>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</si>
  <si>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</si>
  <si>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</si>
  <si>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</si>
  <si>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</si>
  <si>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</si>
  <si>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</si>
  <si>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</si>
  <si>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</si>
  <si>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</si>
  <si>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</si>
  <si>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</si>
  <si>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</si>
  <si>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</si>
  <si>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</si>
  <si>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</si>
  <si>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</si>
  <si>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</si>
  <si>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</si>
  <si>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</si>
  <si>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</si>
  <si>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</si>
  <si>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</si>
  <si>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</si>
  <si>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</si>
  <si>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</si>
  <si>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</si>
  <si>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</si>
  <si>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</si>
  <si>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</si>
  <si>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</si>
  <si>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</si>
  <si>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</si>
  <si>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</si>
  <si>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</si>
  <si>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</si>
  <si>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</si>
  <si>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</si>
  <si>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</si>
  <si>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</si>
  <si>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</si>
  <si>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</si>
  <si>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</si>
  <si>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</si>
  <si>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</si>
  <si>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</si>
  <si>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</si>
  <si>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</si>
  <si>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</si>
  <si>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</si>
  <si>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</si>
  <si>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</si>
  <si>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</si>
  <si>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</si>
  <si>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</si>
  <si>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</si>
  <si>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</si>
  <si>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</si>
  <si>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</si>
  <si>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</si>
  <si>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</si>
  <si>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</si>
  <si>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</si>
  <si>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</si>
  <si>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</si>
  <si>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</si>
  <si>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</si>
  <si>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</si>
  <si>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</si>
  <si>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</si>
  <si>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</si>
  <si>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</si>
  <si>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</si>
  <si>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</si>
  <si>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</si>
  <si>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</si>
  <si>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</si>
  <si>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</si>
  <si>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</si>
  <si>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</si>
  <si>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</si>
  <si>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</si>
  <si>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</si>
  <si>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</si>
  <si>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</si>
  <si>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</si>
  <si>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</si>
  <si>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</si>
  <si>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</si>
  <si>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</si>
  <si>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</si>
  <si>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</si>
  <si>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</si>
  <si>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</si>
  <si>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</si>
  <si>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</si>
  <si>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</si>
  <si>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</si>
  <si>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</si>
  <si>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</si>
  <si>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</si>
  <si>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</si>
  <si>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</si>
  <si>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</si>
  <si>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</si>
  <si>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</si>
  <si>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</si>
  <si>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</si>
  <si>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</si>
  <si>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</si>
  <si>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</si>
  <si>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</si>
  <si>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</si>
  <si>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</si>
  <si>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</si>
  <si>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</si>
  <si>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</si>
  <si>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</si>
  <si>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</si>
  <si>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</si>
  <si>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</si>
  <si>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</si>
  <si>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</si>
  <si>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</si>
  <si>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</si>
  <si>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</si>
  <si>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</si>
  <si>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</si>
  <si>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</si>
  <si>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</si>
  <si>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</si>
  <si>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</si>
  <si>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</si>
  <si>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</si>
  <si>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</si>
  <si>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</si>
  <si>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</si>
  <si>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</si>
  <si>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</si>
  <si>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</si>
  <si>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</si>
  <si>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</si>
  <si>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</si>
  <si>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</si>
  <si>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</si>
  <si>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</si>
  <si>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</si>
  <si>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</si>
  <si>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</si>
  <si>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</si>
  <si>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</si>
  <si>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</si>
  <si>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</si>
  <si>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</si>
  <si>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</si>
  <si>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</si>
  <si>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</si>
  <si>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</si>
  <si>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</si>
  <si>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</si>
  <si>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</si>
  <si>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</si>
  <si>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</si>
  <si>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</si>
  <si>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</si>
  <si>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</si>
  <si>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</si>
  <si>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</si>
  <si>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</si>
  <si>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</si>
  <si>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</si>
  <si>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</si>
  <si>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</si>
  <si>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</si>
  <si>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</si>
  <si>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</si>
  <si>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</si>
  <si>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</si>
  <si>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</si>
  <si>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</si>
  <si>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</si>
  <si>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</si>
  <si>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</si>
  <si>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</si>
  <si>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</si>
  <si>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</si>
  <si>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</si>
  <si>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</si>
  <si>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</si>
  <si>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</si>
  <si>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</si>
  <si>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</si>
  <si>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</si>
  <si>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</si>
  <si>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</si>
  <si>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</si>
  <si>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</si>
  <si>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</si>
  <si>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</si>
  <si>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</si>
  <si>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</si>
  <si>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</si>
  <si>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</si>
  <si>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</si>
  <si>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</si>
  <si>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</si>
  <si>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</si>
  <si>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</si>
  <si>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</si>
  <si>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</si>
  <si>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</si>
  <si>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</si>
  <si>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</si>
  <si>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</si>
  <si>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</si>
  <si>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</si>
  <si>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</si>
  <si>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</si>
  <si>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</si>
  <si>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</si>
  <si>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</si>
  <si>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</si>
  <si>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</si>
  <si>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</si>
  <si>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</si>
  <si>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</si>
  <si>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</si>
  <si>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</si>
  <si>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</si>
  <si>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</si>
  <si>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</si>
  <si>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</si>
  <si>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</si>
  <si>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</si>
  <si>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</si>
  <si>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</si>
  <si>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</si>
  <si>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</si>
  <si>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</si>
  <si>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</si>
  <si>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</si>
  <si>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</si>
  <si>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</si>
  <si>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</si>
  <si>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</si>
  <si>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</si>
  <si>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</si>
  <si>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</si>
  <si>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</si>
  <si>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</si>
  <si>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</si>
  <si>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</si>
  <si>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</si>
  <si>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</si>
  <si>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</si>
  <si>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</si>
  <si>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</si>
  <si>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</si>
  <si>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</si>
  <si>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</si>
  <si>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</si>
  <si>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</si>
  <si>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</si>
  <si>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</si>
  <si>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</si>
  <si>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</si>
  <si>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</si>
  <si>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</si>
  <si>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</si>
  <si>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</si>
  <si>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</si>
  <si>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</si>
  <si>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</si>
  <si>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</si>
  <si>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</si>
  <si>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</si>
  <si>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</si>
  <si>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</si>
  <si>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</si>
  <si>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</si>
  <si>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</si>
  <si>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</si>
  <si>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</si>
  <si>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</si>
  <si>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</si>
  <si>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</si>
  <si>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</si>
  <si>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</si>
  <si>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</si>
  <si>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</si>
  <si>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</si>
  <si>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</si>
  <si>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</si>
  <si>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</si>
  <si>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</si>
  <si>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</si>
  <si>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</si>
  <si>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</si>
  <si>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</si>
  <si>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</si>
  <si>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</si>
  <si>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</si>
  <si>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</si>
  <si>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</si>
  <si>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</si>
  <si>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</si>
  <si>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</si>
  <si>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</si>
  <si>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</si>
  <si>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</si>
  <si>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</si>
  <si>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</si>
  <si>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</si>
  <si>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</si>
  <si>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</si>
  <si>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</si>
  <si>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</si>
  <si>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</si>
  <si>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</si>
  <si>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</si>
  <si>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</si>
  <si>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</si>
  <si>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</si>
  <si>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</si>
  <si>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</si>
  <si>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</si>
  <si>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</si>
  <si>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</si>
  <si>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</si>
  <si>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</si>
  <si>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</si>
  <si>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</si>
  <si>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</si>
  <si>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</si>
  <si>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</si>
  <si>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</si>
  <si>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</si>
  <si>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</si>
  <si>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</si>
  <si>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</si>
  <si>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</si>
  <si>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</si>
  <si>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</si>
  <si>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</si>
  <si>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</si>
  <si>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</si>
  <si>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</si>
  <si>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</si>
  <si>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</si>
  <si>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</si>
  <si>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</si>
  <si>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</si>
  <si>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</si>
  <si>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</si>
  <si>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</si>
  <si>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</si>
  <si>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</si>
  <si>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</si>
  <si>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</si>
  <si>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</si>
  <si>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</si>
  <si>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</si>
  <si>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</si>
  <si>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</si>
  <si>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</si>
  <si>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</si>
  <si>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</si>
  <si>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</si>
  <si>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</si>
  <si>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</si>
  <si>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</si>
  <si>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</si>
  <si>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</si>
  <si>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</si>
  <si>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</si>
  <si>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</si>
  <si>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</si>
  <si>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</si>
  <si>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</si>
  <si>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</si>
  <si>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</si>
  <si>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</si>
  <si>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</si>
  <si>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</si>
  <si>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</si>
  <si>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</si>
  <si>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</si>
  <si>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</si>
  <si>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</si>
  <si>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</si>
  <si>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</si>
  <si>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</si>
  <si>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</si>
  <si>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</si>
  <si>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</si>
  <si>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</si>
  <si>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</si>
  <si>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</si>
  <si>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</si>
  <si>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</si>
  <si>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</si>
  <si>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</si>
  <si>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</si>
  <si>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</si>
  <si>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</si>
  <si>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</si>
  <si>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</si>
  <si>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</si>
  <si>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</si>
  <si>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</si>
  <si>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</si>
  <si>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</si>
  <si>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</si>
  <si>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</si>
  <si>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</si>
  <si>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</si>
  <si>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</si>
  <si>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</si>
  <si>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</si>
  <si>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</si>
  <si>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</si>
  <si>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</si>
  <si>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</si>
  <si>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</si>
  <si>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</si>
  <si>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</si>
  <si>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</si>
  <si>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</si>
  <si>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</si>
  <si>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</si>
  <si>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</si>
  <si>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</si>
  <si>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</si>
  <si>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</si>
  <si>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</si>
  <si>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</si>
  <si>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</si>
  <si>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</si>
  <si>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</si>
  <si>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</si>
  <si>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</si>
  <si>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</si>
  <si>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</si>
  <si>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</si>
  <si>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</si>
  <si>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</si>
  <si>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</si>
  <si>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</si>
  <si>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</si>
  <si>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</si>
  <si>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</si>
  <si>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</si>
  <si>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</si>
  <si>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</si>
  <si>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</si>
  <si>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</si>
  <si>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</si>
  <si>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</si>
  <si>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</si>
  <si>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</si>
  <si>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</si>
  <si>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</si>
  <si>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</si>
  <si>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</si>
  <si>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</si>
  <si>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</si>
  <si>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</si>
  <si>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</si>
  <si>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</si>
  <si>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</si>
  <si>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</si>
  <si>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</si>
  <si>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</si>
  <si>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</si>
  <si>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</si>
  <si>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</si>
  <si>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</si>
  <si>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</si>
  <si>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</si>
  <si>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</si>
  <si>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</si>
  <si>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</si>
  <si>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</si>
  <si>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</si>
  <si>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</si>
  <si>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</si>
  <si>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</si>
  <si>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</si>
  <si>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</si>
  <si>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</si>
  <si>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</si>
  <si>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</si>
  <si>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</si>
  <si>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</si>
  <si>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</si>
  <si>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</si>
  <si>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</si>
  <si>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</si>
  <si>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</si>
  <si>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</si>
  <si>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</si>
  <si>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</si>
  <si>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</si>
  <si>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</si>
  <si>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</si>
  <si>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</si>
  <si>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</si>
  <si>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</si>
  <si>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</si>
  <si>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</si>
  <si>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</si>
  <si>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</si>
  <si>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</si>
  <si>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</si>
  <si>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</si>
  <si>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</si>
  <si>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</si>
  <si>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</si>
  <si>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</si>
  <si>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</si>
  <si>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</si>
  <si>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</si>
  <si>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</si>
  <si>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</si>
  <si>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</si>
  <si>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</si>
  <si>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</si>
  <si>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</si>
  <si>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</si>
  <si>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</si>
  <si>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</si>
  <si>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</si>
  <si>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</si>
  <si>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</si>
  <si>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</si>
  <si>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</si>
  <si>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</si>
  <si>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</si>
  <si>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</si>
  <si>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</si>
  <si>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</si>
  <si>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</si>
  <si>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</si>
  <si>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</si>
  <si>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</si>
  <si>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</si>
  <si>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</si>
  <si>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</si>
  <si>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</si>
  <si>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</si>
  <si>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</si>
  <si>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</si>
  <si>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</si>
  <si>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</si>
  <si>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</si>
  <si>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</si>
  <si>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</si>
  <si>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</si>
  <si>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</si>
  <si>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</si>
  <si>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</si>
  <si>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</si>
  <si>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</si>
  <si>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</si>
  <si>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</si>
  <si>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</si>
  <si>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</si>
  <si>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</si>
  <si>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</si>
  <si>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</si>
  <si>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</si>
  <si>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</si>
  <si>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</si>
  <si>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</si>
  <si>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</si>
  <si>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</si>
  <si>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</si>
  <si>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</si>
  <si>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</si>
  <si>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</si>
  <si>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</si>
  <si>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</si>
  <si>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</si>
  <si>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</si>
  <si>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</si>
  <si>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</si>
  <si>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</si>
  <si>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</si>
  <si>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</si>
  <si>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</si>
  <si>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</si>
  <si>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</si>
  <si>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</si>
  <si>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</si>
  <si>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</si>
  <si>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</si>
  <si>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</si>
  <si>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</si>
  <si>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</si>
  <si>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</si>
  <si>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</si>
  <si>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</si>
  <si>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</si>
  <si>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</si>
  <si>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</si>
  <si>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</si>
  <si>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</si>
  <si>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</si>
  <si>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</si>
  <si>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</si>
  <si>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</si>
  <si>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</si>
  <si>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</si>
  <si>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</si>
  <si>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</si>
  <si>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</si>
  <si>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</si>
  <si>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</si>
  <si>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</si>
  <si>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</si>
  <si>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</si>
  <si>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</si>
  <si>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</si>
  <si>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</si>
  <si>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</si>
  <si>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</si>
  <si>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</si>
  <si>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</si>
  <si>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</si>
  <si>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</si>
  <si>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</si>
  <si>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</si>
  <si>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</si>
  <si>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</si>
  <si>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</si>
  <si>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</si>
  <si>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</si>
  <si>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</si>
  <si>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</si>
  <si>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</si>
  <si>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</si>
  <si>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</si>
  <si>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</si>
  <si>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</si>
  <si>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</si>
  <si>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</si>
  <si>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</si>
  <si>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</si>
  <si>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</si>
  <si>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</si>
  <si>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</si>
  <si>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</si>
  <si>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</si>
  <si>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</si>
  <si>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</si>
  <si>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</si>
  <si>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</si>
  <si>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</si>
  <si>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</si>
  <si>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</si>
  <si>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</si>
  <si>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</si>
  <si>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</si>
  <si>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</si>
  <si>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</si>
  <si>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</si>
  <si>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</si>
  <si>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</si>
  <si>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</si>
  <si>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</si>
  <si>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</si>
  <si>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</si>
  <si>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</si>
  <si>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</si>
  <si>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</si>
  <si>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</si>
  <si>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</si>
  <si>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</si>
  <si>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</si>
  <si>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</si>
  <si>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</si>
  <si>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</si>
  <si>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</si>
  <si>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</si>
  <si>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</si>
  <si>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</si>
  <si>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</si>
  <si>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</si>
  <si>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</si>
  <si>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</si>
  <si>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</si>
  <si>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</si>
  <si>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</si>
  <si>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</si>
  <si>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</si>
  <si>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</si>
  <si>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</si>
  <si>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</si>
  <si>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</si>
  <si>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</si>
  <si>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</si>
  <si>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</si>
  <si>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</si>
  <si>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</si>
  <si>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</si>
  <si>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</si>
  <si>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</si>
  <si>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</si>
  <si>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</si>
  <si>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</si>
  <si>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</si>
  <si>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</si>
  <si>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</si>
  <si>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</si>
  <si>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</si>
  <si>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</si>
  <si>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</si>
  <si>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</si>
  <si>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</si>
  <si>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</si>
  <si>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</si>
  <si>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</si>
  <si>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</si>
  <si>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</si>
  <si>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</si>
  <si>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</si>
  <si>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</si>
  <si>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</si>
  <si>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</si>
  <si>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</si>
  <si>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</si>
  <si>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</si>
  <si>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</si>
  <si>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</si>
  <si>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</si>
  <si>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</si>
  <si>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</si>
  <si>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</si>
  <si>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</si>
  <si>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</si>
  <si>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</si>
  <si>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</si>
  <si>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</si>
  <si>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</si>
  <si>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</si>
  <si>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</si>
  <si>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</si>
  <si>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</si>
  <si>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</si>
  <si>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</si>
  <si>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</si>
  <si>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</si>
  <si>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</si>
  <si>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</si>
  <si>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</si>
  <si>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</si>
  <si>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</si>
  <si>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</si>
  <si>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</si>
  <si>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</si>
  <si>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</si>
  <si>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</si>
  <si>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</si>
  <si>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</si>
  <si>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</si>
  <si>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</si>
  <si>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</si>
  <si>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</si>
  <si>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</si>
  <si>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</si>
  <si>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</si>
  <si>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</si>
  <si>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</si>
  <si>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</si>
  <si>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</si>
  <si>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</si>
  <si>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</si>
  <si>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</si>
  <si>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</si>
  <si>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</si>
  <si>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</si>
  <si>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</si>
  <si>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</si>
  <si>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</si>
  <si>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</si>
  <si>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</si>
  <si>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</si>
  <si>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</si>
  <si>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</si>
  <si>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</si>
  <si>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</si>
  <si>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</si>
  <si>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</si>
  <si>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</si>
  <si>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</si>
  <si>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</si>
  <si>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</si>
  <si>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</si>
  <si>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</si>
  <si>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</si>
  <si>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</si>
  <si>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</si>
  <si>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</si>
  <si>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</si>
  <si>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</si>
  <si>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</si>
  <si>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</si>
  <si>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</si>
  <si>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</si>
  <si>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</si>
  <si>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</si>
  <si>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</si>
  <si>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</si>
  <si>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</si>
  <si>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</si>
  <si>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</si>
  <si>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</si>
  <si>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</si>
  <si>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</si>
  <si>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</si>
  <si>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</si>
  <si>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</si>
  <si>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</si>
  <si>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</si>
  <si>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</si>
  <si>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</si>
  <si>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</si>
  <si>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</si>
  <si>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</si>
  <si>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</si>
  <si>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</si>
  <si>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</si>
  <si>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</si>
  <si>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</si>
  <si>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</si>
  <si>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</si>
  <si>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</si>
  <si>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</si>
  <si>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</si>
  <si>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</si>
  <si>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</si>
  <si>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</si>
  <si>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</si>
  <si>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</si>
  <si>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</si>
  <si>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</si>
  <si>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</si>
  <si>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</si>
  <si>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</si>
  <si>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</si>
  <si>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</si>
  <si>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</si>
  <si>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</si>
  <si>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</si>
  <si>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</si>
  <si>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</si>
  <si>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</si>
  <si>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</si>
  <si>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</si>
  <si>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</si>
  <si>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</si>
  <si>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</si>
  <si>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</si>
  <si>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</si>
  <si>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</si>
  <si>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</si>
  <si>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</si>
  <si>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</si>
  <si>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</si>
  <si>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</si>
  <si>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</si>
  <si>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</si>
  <si>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</si>
  <si>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</si>
  <si>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</si>
  <si>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</si>
  <si>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</si>
  <si>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</si>
  <si>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</si>
  <si>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</si>
  <si>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</si>
  <si>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</si>
  <si>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</si>
  <si>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</si>
  <si>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</si>
  <si>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</si>
  <si>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</si>
  <si>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</si>
  <si>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</si>
  <si>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</si>
  <si>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</si>
  <si>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</si>
  <si>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</si>
  <si>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</si>
  <si>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</si>
  <si>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</si>
  <si>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</si>
  <si>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</si>
  <si>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</si>
  <si>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</si>
  <si>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</si>
  <si>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</si>
  <si>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</si>
  <si>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</si>
  <si>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</si>
  <si>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</si>
  <si>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</si>
  <si>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</si>
  <si>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</si>
  <si>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</si>
  <si>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</si>
  <si>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</si>
  <si>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</si>
  <si>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</si>
  <si>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</si>
  <si>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</si>
  <si>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</si>
  <si>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</si>
  <si>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</si>
  <si>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</si>
  <si>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</si>
  <si>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</si>
  <si>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</si>
  <si>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</si>
  <si>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</si>
  <si>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</si>
  <si>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</si>
  <si>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</si>
  <si>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</si>
  <si>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</si>
  <si>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</si>
  <si>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</si>
  <si>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</si>
  <si>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</si>
  <si>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</si>
  <si>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</si>
  <si>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</si>
  <si>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</si>
  <si>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</si>
  <si>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</si>
  <si>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</si>
  <si>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</si>
  <si>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</si>
  <si>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</si>
  <si>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</si>
  <si>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</si>
  <si>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</si>
  <si>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</si>
  <si>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</si>
  <si>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</si>
  <si>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</si>
  <si>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</si>
  <si>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</si>
  <si>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</si>
  <si>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</si>
  <si>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</si>
  <si>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</si>
  <si>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</si>
  <si>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</si>
  <si>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</si>
  <si>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</si>
  <si>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</si>
  <si>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</si>
  <si>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</si>
  <si>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</si>
  <si>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</si>
  <si>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</si>
  <si>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</si>
  <si>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</si>
  <si>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</si>
  <si>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</si>
  <si>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</si>
  <si>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</si>
  <si>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</si>
  <si>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</si>
  <si>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</si>
  <si>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</si>
  <si>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</si>
  <si>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</si>
  <si>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</si>
  <si>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</si>
  <si>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</si>
  <si>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</si>
  <si>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</si>
  <si>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</si>
  <si>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</si>
  <si>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</si>
  <si>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</si>
  <si>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</si>
  <si>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</si>
  <si>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</si>
  <si>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</si>
  <si>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</si>
  <si>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</si>
  <si>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</si>
  <si>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</si>
  <si>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</si>
  <si>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</si>
  <si>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</si>
  <si>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</si>
  <si>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</si>
  <si>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</si>
  <si>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</si>
  <si>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</si>
  <si>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</si>
  <si>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</si>
  <si>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</si>
  <si>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</si>
  <si>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</si>
  <si>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</si>
  <si>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</si>
  <si>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</si>
  <si>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</si>
  <si>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</si>
  <si>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</si>
  <si>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</si>
  <si>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</si>
  <si>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</si>
  <si>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</si>
  <si>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</si>
  <si>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</si>
  <si>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</si>
  <si>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</si>
  <si>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</si>
  <si>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</si>
  <si>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</si>
  <si>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</si>
  <si>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</si>
  <si>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</si>
  <si>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</si>
  <si>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</si>
  <si>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</si>
  <si>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</si>
  <si>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</si>
  <si>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</si>
  <si>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</si>
  <si>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</si>
  <si>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</si>
  <si>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</si>
  <si>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</si>
  <si>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</si>
  <si>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</si>
  <si>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</si>
  <si>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</si>
  <si>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</si>
  <si>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</si>
  <si>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</si>
  <si>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</si>
  <si>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</si>
  <si>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</si>
  <si>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</si>
  <si>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</si>
  <si>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</si>
  <si>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</si>
  <si>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</si>
  <si>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</si>
  <si>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</si>
  <si>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</si>
  <si>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</si>
  <si>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</si>
  <si>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</si>
  <si>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</si>
  <si>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</si>
  <si>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</si>
  <si>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</si>
  <si>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</si>
  <si>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</si>
  <si>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</si>
  <si>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</si>
  <si>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</si>
  <si>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</si>
  <si>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</si>
  <si>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</si>
  <si>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</si>
  <si>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</si>
  <si>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</si>
  <si>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</si>
  <si>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</si>
  <si>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</si>
  <si>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</si>
  <si>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</si>
  <si>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</si>
  <si>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</si>
  <si>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</si>
  <si>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</si>
  <si>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</si>
  <si>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</si>
  <si>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</si>
  <si>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</si>
  <si>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</si>
  <si>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</si>
  <si>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</si>
  <si>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</si>
  <si>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</si>
  <si>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</si>
  <si>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</si>
  <si>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</si>
  <si>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</si>
  <si>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</si>
  <si>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</si>
  <si>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</si>
  <si>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</si>
  <si>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</si>
  <si>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</si>
  <si>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</si>
  <si>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</si>
  <si>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</si>
  <si>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</si>
  <si>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</si>
  <si>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</si>
  <si>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</si>
  <si>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</si>
  <si>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</si>
  <si>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</si>
  <si>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</si>
  <si>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</si>
  <si>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</si>
  <si>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</si>
  <si>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</si>
  <si>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</si>
  <si>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</si>
  <si>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</si>
  <si>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</si>
  <si>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</si>
  <si>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</si>
  <si>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</si>
  <si>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</si>
  <si>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</si>
  <si>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</si>
  <si>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</si>
  <si>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</si>
  <si>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</si>
  <si>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</si>
  <si>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</si>
  <si>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</si>
  <si>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</si>
  <si>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</si>
  <si>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</si>
  <si>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</si>
  <si>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</si>
  <si>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</si>
  <si>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</si>
  <si>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</si>
  <si>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</si>
  <si>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</si>
  <si>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</si>
  <si>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</si>
  <si>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</si>
  <si>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</si>
  <si>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</si>
  <si>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</si>
  <si>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</si>
  <si>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</si>
  <si>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</si>
  <si>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</si>
  <si>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</si>
  <si>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</si>
  <si>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</si>
  <si>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</si>
  <si>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</si>
  <si>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</si>
  <si>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</si>
  <si>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</si>
  <si>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</si>
  <si>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</si>
  <si>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</si>
  <si>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</si>
  <si>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</si>
  <si>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</si>
  <si>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</si>
  <si>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</si>
  <si>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</si>
  <si>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</si>
  <si>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</si>
  <si>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</si>
  <si>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</si>
  <si>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</si>
  <si>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</si>
  <si>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</si>
  <si>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</si>
  <si>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</si>
  <si>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</si>
  <si>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</si>
  <si>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</si>
  <si>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</si>
  <si>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</si>
  <si>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</si>
  <si>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</si>
  <si>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</si>
  <si>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</si>
  <si>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</si>
  <si>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</si>
  <si>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</si>
  <si>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</si>
  <si>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</si>
  <si>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</si>
  <si>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</si>
  <si>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</si>
  <si>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</si>
  <si>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</si>
  <si>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</si>
  <si>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</si>
  <si>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</si>
  <si>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</si>
  <si>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</si>
  <si>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</si>
  <si>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</si>
  <si>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</si>
  <si>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</si>
  <si>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</si>
  <si>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</si>
  <si>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</si>
  <si>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</si>
  <si>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</si>
  <si>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</si>
  <si>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</si>
  <si>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</si>
  <si>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</si>
  <si>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</si>
  <si>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</si>
  <si>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</si>
  <si>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</si>
  <si>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</si>
  <si>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</si>
  <si>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</si>
  <si>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</si>
  <si>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</si>
  <si>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</si>
  <si>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</si>
  <si>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</si>
  <si>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</si>
  <si>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</si>
  <si>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</si>
  <si>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</si>
  <si>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</si>
  <si>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</si>
  <si>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</si>
  <si>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</si>
  <si>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</si>
  <si>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</si>
  <si>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</si>
  <si>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</si>
  <si>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</si>
  <si>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</si>
  <si>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</si>
  <si>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</si>
  <si>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</si>
  <si>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</si>
  <si>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</si>
  <si>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</si>
  <si>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</si>
  <si>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</si>
  <si>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</si>
  <si>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</si>
  <si>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</si>
  <si>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</si>
  <si>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</si>
  <si>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</si>
  <si>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</si>
  <si>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</si>
  <si>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</si>
  <si>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</si>
  <si>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</si>
  <si>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</si>
  <si>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</si>
  <si>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</si>
  <si>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</si>
  <si>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</si>
  <si>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</si>
  <si>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</si>
  <si>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</si>
  <si>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</si>
  <si>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</si>
  <si>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</si>
  <si>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</si>
  <si>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</si>
  <si>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</si>
  <si>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</si>
  <si>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</si>
  <si>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</si>
  <si>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</si>
  <si>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</si>
  <si>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</si>
  <si>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</si>
  <si>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</si>
  <si>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</si>
  <si>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</si>
  <si>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</si>
  <si>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</si>
  <si>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</si>
  <si>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</si>
  <si>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</si>
  <si>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</si>
  <si>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</si>
  <si>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</si>
  <si>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</si>
  <si>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</si>
  <si>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</si>
  <si>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</si>
  <si>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</si>
  <si>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</si>
  <si>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</si>
  <si>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</si>
  <si>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</si>
  <si>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</si>
  <si>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</si>
  <si>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</si>
  <si>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</si>
  <si>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</si>
  <si>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</si>
  <si>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</si>
  <si>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</si>
  <si>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</si>
  <si>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</si>
  <si>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</si>
  <si>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</si>
  <si>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</si>
  <si>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</si>
  <si>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</si>
  <si>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</si>
  <si>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</si>
  <si>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</si>
  <si>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</si>
  <si>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</si>
  <si>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</si>
  <si>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</si>
  <si>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</si>
  <si>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</si>
  <si>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</si>
  <si>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</si>
  <si>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</si>
  <si>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</si>
  <si>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</si>
  <si>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</si>
  <si>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</si>
  <si>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</si>
  <si>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</si>
  <si>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</si>
  <si>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</si>
  <si>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</si>
  <si>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</si>
  <si>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</si>
  <si>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</si>
  <si>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</si>
  <si>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</si>
  <si>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</si>
  <si>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</si>
  <si>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</si>
  <si>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</si>
  <si>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</si>
  <si>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</si>
  <si>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</si>
  <si>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</si>
  <si>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</si>
  <si>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</si>
  <si>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</si>
  <si>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</si>
  <si>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</si>
  <si>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</si>
  <si>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</si>
  <si>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</si>
  <si>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</si>
  <si>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</si>
  <si>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</si>
  <si>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</si>
  <si>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</si>
  <si>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</si>
  <si>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</si>
  <si>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</si>
  <si>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</si>
  <si>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</si>
  <si>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</si>
  <si>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</si>
  <si>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</si>
  <si>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</si>
  <si>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</si>
  <si>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</si>
  <si>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</si>
  <si>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</si>
  <si>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</si>
  <si>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</si>
  <si>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</si>
  <si>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</si>
  <si>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</si>
  <si>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</si>
  <si>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</si>
  <si>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</si>
  <si>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</si>
  <si>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</si>
  <si>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</si>
  <si>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</si>
  <si>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</si>
  <si>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</si>
  <si>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</si>
  <si>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</si>
  <si>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</si>
  <si>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</si>
  <si>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</si>
  <si>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</si>
  <si>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</si>
  <si>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</si>
  <si>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</si>
  <si>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</si>
  <si>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</si>
  <si>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</si>
  <si>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</si>
  <si>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</si>
  <si>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</si>
  <si>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</si>
  <si>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</si>
  <si>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</si>
  <si>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</si>
  <si>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</si>
  <si>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</si>
  <si>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</si>
  <si>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</si>
  <si>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</si>
  <si>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</si>
  <si>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</si>
  <si>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</si>
  <si>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</si>
  <si>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</si>
  <si>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</si>
  <si>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</si>
  <si>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</si>
  <si>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</si>
  <si>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</si>
  <si>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</si>
  <si>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</si>
  <si>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</si>
  <si>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</si>
  <si>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</si>
  <si>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</si>
  <si>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</si>
  <si>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</si>
  <si>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</si>
  <si>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</si>
  <si>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</si>
  <si>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</si>
  <si>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</si>
  <si>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</si>
  <si>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</si>
  <si>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</si>
  <si>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</si>
  <si>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</si>
  <si>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</si>
  <si>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</si>
  <si>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</si>
  <si>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</si>
  <si>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</si>
  <si>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</si>
  <si>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</si>
  <si>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</si>
  <si>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</si>
  <si>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</si>
  <si>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</si>
  <si>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</si>
  <si>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</si>
  <si>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</si>
  <si>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</si>
  <si>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</si>
  <si>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</si>
  <si>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</si>
  <si>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</si>
  <si>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</si>
  <si>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</si>
  <si>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</si>
  <si>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</si>
  <si>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</si>
  <si>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</si>
  <si>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</si>
  <si>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</si>
  <si>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</si>
  <si>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</si>
  <si>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</si>
  <si>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</si>
  <si>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</si>
  <si>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</si>
  <si>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</si>
  <si>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</si>
  <si>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</si>
  <si>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</si>
  <si>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</si>
  <si>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</si>
  <si>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</si>
  <si>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</si>
  <si>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</si>
  <si>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</si>
  <si>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</si>
  <si>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</si>
  <si>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</si>
  <si>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</si>
  <si>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</si>
  <si>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</si>
  <si>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</si>
  <si>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</si>
  <si>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</si>
  <si>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</si>
  <si>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</si>
  <si>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</si>
  <si>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</si>
  <si>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</si>
  <si>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</si>
  <si>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</si>
  <si>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</si>
  <si>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</si>
  <si>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</si>
  <si>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</si>
  <si>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</si>
  <si>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</si>
  <si>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</si>
  <si>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</si>
  <si>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</si>
  <si>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</si>
  <si>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</si>
  <si>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</si>
  <si>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</si>
  <si>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</si>
  <si>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</si>
  <si>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</si>
  <si>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</si>
  <si>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</si>
  <si>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</si>
  <si>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</si>
  <si>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</si>
  <si>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</si>
  <si>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</si>
  <si>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</si>
  <si>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</si>
  <si>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</si>
  <si>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</si>
  <si>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</si>
  <si>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</si>
  <si>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</si>
  <si>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</si>
  <si>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</si>
  <si>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</si>
  <si>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</si>
  <si>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</si>
  <si>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</si>
  <si>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</si>
  <si>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</si>
  <si>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</si>
  <si>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</si>
  <si>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</si>
  <si>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</si>
  <si>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</si>
  <si>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</si>
  <si>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</si>
  <si>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</si>
  <si>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</si>
  <si>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</si>
  <si>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</si>
  <si>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</si>
  <si>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</si>
  <si>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</si>
  <si>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</si>
  <si>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</si>
  <si>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</si>
  <si>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</si>
  <si>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</si>
  <si>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</si>
  <si>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</si>
  <si>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</si>
  <si>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</si>
  <si>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</si>
  <si>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</si>
  <si>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</si>
  <si>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</si>
  <si>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</si>
  <si>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</si>
  <si>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</si>
  <si>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</si>
  <si>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</si>
  <si>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</si>
  <si>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</si>
  <si>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</si>
  <si>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</si>
  <si>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</si>
  <si>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</si>
  <si>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</si>
  <si>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</si>
  <si>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</si>
  <si>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</si>
  <si>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</si>
  <si>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</si>
  <si>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</si>
  <si>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</si>
  <si>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</si>
  <si>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</si>
  <si>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</si>
  <si>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</si>
  <si>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</si>
  <si>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</si>
  <si>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</si>
  <si>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</si>
  <si>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</si>
  <si>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</si>
  <si>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</si>
  <si>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</si>
  <si>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</si>
  <si>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</si>
  <si>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</si>
  <si>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</si>
  <si>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</si>
  <si>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</si>
  <si>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</si>
  <si>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</si>
  <si>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</si>
  <si>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</si>
  <si>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</si>
  <si>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</si>
  <si>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</si>
  <si>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</si>
  <si>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</si>
  <si>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</si>
  <si>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</si>
  <si>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</si>
  <si>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</si>
  <si>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</si>
  <si>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</si>
  <si>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</si>
  <si>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</si>
  <si>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</si>
  <si>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</si>
  <si>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</si>
  <si>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</si>
  <si>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</si>
  <si>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</si>
  <si>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</si>
  <si>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</si>
  <si>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</si>
  <si>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</si>
  <si>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</si>
  <si>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</si>
  <si>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</si>
  <si>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</si>
  <si>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</si>
  <si>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</si>
  <si>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</si>
  <si>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</si>
  <si>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</si>
  <si>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</si>
  <si>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</si>
  <si>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</si>
  <si>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</si>
  <si>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</si>
  <si>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</si>
  <si>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</si>
  <si>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</si>
  <si>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</si>
  <si>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</si>
  <si>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</si>
  <si>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</si>
  <si>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</si>
  <si>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</si>
  <si>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</si>
  <si>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</si>
  <si>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</si>
  <si>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</si>
  <si>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</si>
  <si>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</si>
  <si>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</si>
  <si>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</si>
  <si>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</si>
  <si>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</si>
  <si>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</si>
  <si>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</si>
  <si>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</si>
  <si>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</si>
  <si>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</si>
  <si>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</si>
  <si>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</si>
  <si>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</si>
  <si>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</si>
  <si>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</si>
  <si>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</si>
  <si>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</si>
  <si>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</si>
  <si>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</si>
  <si>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</si>
  <si>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</si>
  <si>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</si>
  <si>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</si>
  <si>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</si>
  <si>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</si>
  <si>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</si>
  <si>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</si>
  <si>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</si>
  <si>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</si>
  <si>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</si>
  <si>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</si>
  <si>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</si>
  <si>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</si>
  <si>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</si>
  <si>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</si>
  <si>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</si>
  <si>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</si>
  <si>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</si>
  <si>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</si>
  <si>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</si>
  <si>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</si>
  <si>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</si>
  <si>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</si>
  <si>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</si>
  <si>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</si>
  <si>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</si>
  <si>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</si>
  <si>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</si>
  <si>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</si>
  <si>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</si>
  <si>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</si>
  <si>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</si>
  <si>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</si>
  <si>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</si>
  <si>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</si>
  <si>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</si>
  <si>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</si>
  <si>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</si>
  <si>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</si>
  <si>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</si>
  <si>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</si>
  <si>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</si>
  <si>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</si>
  <si>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</si>
  <si>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</si>
  <si>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</si>
  <si>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</si>
  <si>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</si>
  <si>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</si>
  <si>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</si>
  <si>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</si>
  <si>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</si>
  <si>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</si>
  <si>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</si>
  <si>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</si>
  <si>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</si>
  <si>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</si>
  <si>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</si>
  <si>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</si>
  <si>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</si>
  <si>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</si>
  <si>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</si>
  <si>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</si>
  <si>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</si>
  <si>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</si>
  <si>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</si>
  <si>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</si>
  <si>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</si>
  <si>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</si>
  <si>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</si>
  <si>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</si>
  <si>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</si>
  <si>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</si>
  <si>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</si>
  <si>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</si>
  <si>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</si>
  <si>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</si>
  <si>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</si>
  <si>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</si>
  <si>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</si>
  <si>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</si>
  <si>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</si>
  <si>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</si>
  <si>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</si>
  <si>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</si>
  <si>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</si>
  <si>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</si>
  <si>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</si>
  <si>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</si>
  <si>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</si>
  <si>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</si>
  <si>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</si>
  <si>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</si>
  <si>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</si>
  <si>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</si>
  <si>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</si>
  <si>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</si>
  <si>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</si>
  <si>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</si>
  <si>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</si>
  <si>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</si>
  <si>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</si>
  <si>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</si>
  <si>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</si>
  <si>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</si>
  <si>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</si>
  <si>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</si>
  <si>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</si>
  <si>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</si>
  <si>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</si>
  <si>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</si>
  <si>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</si>
  <si>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</si>
  <si>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</si>
  <si>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</si>
  <si>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</si>
  <si>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</si>
  <si>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</si>
  <si>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</si>
  <si>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</si>
  <si>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</si>
  <si>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</si>
  <si>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</si>
  <si>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</si>
  <si>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</si>
  <si>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</si>
  <si>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</si>
  <si>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</si>
  <si>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</si>
  <si>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</si>
  <si>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</si>
  <si>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</si>
  <si>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</si>
  <si>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</si>
  <si>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</si>
  <si>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</si>
  <si>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</si>
  <si>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</si>
  <si>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</si>
  <si>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</si>
  <si>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</si>
  <si>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</si>
  <si>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</si>
  <si>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</si>
  <si>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</si>
  <si>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</si>
  <si>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</si>
  <si>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</si>
  <si>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</si>
  <si>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</si>
  <si>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</si>
  <si>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</si>
  <si>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</si>
  <si>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</si>
  <si>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</si>
  <si>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</si>
  <si>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</si>
  <si>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</si>
  <si>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</si>
  <si>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</si>
  <si>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</si>
  <si>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</si>
  <si>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</si>
  <si>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</si>
  <si>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</si>
  <si>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</si>
  <si>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</si>
  <si>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</si>
  <si>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</si>
  <si>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</si>
  <si>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</si>
  <si>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</si>
  <si>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</si>
  <si>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</si>
  <si>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</si>
  <si>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</si>
  <si>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</si>
  <si>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</si>
  <si>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</si>
  <si>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</si>
  <si>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</si>
  <si>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</si>
  <si>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</si>
  <si>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</si>
  <si>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</si>
  <si>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</si>
  <si>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</si>
  <si>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</si>
  <si>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</si>
  <si>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</si>
  <si>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</si>
  <si>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</si>
  <si>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</si>
  <si>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</si>
  <si>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</si>
  <si>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</si>
  <si>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</si>
  <si>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</si>
  <si>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</si>
  <si>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</si>
  <si>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</si>
  <si>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</si>
  <si>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</si>
  <si>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</si>
  <si>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</si>
  <si>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</si>
  <si>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</si>
  <si>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</si>
  <si>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</si>
  <si>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</si>
  <si>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</si>
  <si>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</si>
  <si>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</si>
  <si>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</si>
  <si>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</si>
  <si>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</si>
  <si>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</si>
  <si>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</si>
  <si>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</si>
  <si>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</si>
  <si>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</si>
  <si>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</si>
  <si>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</si>
  <si>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</si>
  <si>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</si>
  <si>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</si>
  <si>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</si>
  <si>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</si>
  <si>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</si>
  <si>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</si>
  <si>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</si>
  <si>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</si>
  <si>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</si>
  <si>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</si>
  <si>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</si>
  <si>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</si>
  <si>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</si>
  <si>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</si>
  <si>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</si>
  <si>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</si>
  <si>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</si>
  <si>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</si>
  <si>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</si>
  <si>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</si>
  <si>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</si>
  <si>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</si>
  <si>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</si>
  <si>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</si>
  <si>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</si>
  <si>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</si>
  <si>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</si>
  <si>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</si>
  <si>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</si>
  <si>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</si>
  <si>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</si>
  <si>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</si>
  <si>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</si>
  <si>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</si>
  <si>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</si>
  <si>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</si>
  <si>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</si>
  <si>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</si>
  <si>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</si>
  <si>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</si>
  <si>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</si>
  <si>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</si>
  <si>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</si>
  <si>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</si>
  <si>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</si>
  <si>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</si>
  <si>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</si>
  <si>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</si>
  <si>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</si>
  <si>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</si>
  <si>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</si>
  <si>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</si>
  <si>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</si>
  <si>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</si>
  <si>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</si>
  <si>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</si>
  <si>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</si>
  <si>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</si>
  <si>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</si>
  <si>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</si>
  <si>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</si>
  <si>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</si>
  <si>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</si>
  <si>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</si>
  <si>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</si>
  <si>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</si>
  <si>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</si>
  <si>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</si>
  <si>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</si>
  <si>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</si>
  <si>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</si>
  <si>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</si>
  <si>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</si>
  <si>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</si>
  <si>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</si>
  <si>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</si>
  <si>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</si>
  <si>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</si>
  <si>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</si>
  <si>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</si>
  <si>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</si>
  <si>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</si>
  <si>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</si>
  <si>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</si>
  <si>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</si>
  <si>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</si>
  <si>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</si>
  <si>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</si>
  <si>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</si>
  <si>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</si>
  <si>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</si>
  <si>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</si>
  <si>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</si>
  <si>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</si>
  <si>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</si>
  <si>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</si>
  <si>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</si>
  <si>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</si>
  <si>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</si>
  <si>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</si>
  <si>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</si>
  <si>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</si>
  <si>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</si>
  <si>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</si>
  <si>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</si>
  <si>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</si>
  <si>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</si>
  <si>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</si>
  <si>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</si>
  <si>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</si>
  <si>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</si>
  <si>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</si>
  <si>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</si>
  <si>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</si>
  <si>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</si>
  <si>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</si>
  <si>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</si>
  <si>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</si>
  <si>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</si>
  <si>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</si>
  <si>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</si>
  <si>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</si>
  <si>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</si>
  <si>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</si>
  <si>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</si>
  <si>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</si>
  <si>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</si>
  <si>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</si>
  <si>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</si>
  <si>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</si>
  <si>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</si>
  <si>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</si>
  <si>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</si>
  <si>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</si>
  <si>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</si>
  <si>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</si>
  <si>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</si>
  <si>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</si>
  <si>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</si>
  <si>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</si>
  <si>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</si>
  <si>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</si>
  <si>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</si>
  <si>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</si>
  <si>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</si>
  <si>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</si>
  <si>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</si>
  <si>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</si>
  <si>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</si>
  <si>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</si>
  <si>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</si>
  <si>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</si>
  <si>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</si>
  <si>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</si>
  <si>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</si>
  <si>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</si>
  <si>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</si>
  <si>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</si>
  <si>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</si>
  <si>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</si>
  <si>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</si>
  <si>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</si>
  <si>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</si>
  <si>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</si>
  <si>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</si>
  <si>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</si>
  <si>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</si>
  <si>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</si>
  <si>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</si>
  <si>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</si>
  <si>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</si>
  <si>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</si>
  <si>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</si>
  <si>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</si>
  <si>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</si>
  <si>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</si>
  <si>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</si>
  <si>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</si>
  <si>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</si>
  <si>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</si>
  <si>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</si>
  <si>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</si>
  <si>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</si>
  <si>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</si>
  <si>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</si>
  <si>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</si>
  <si>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</si>
  <si>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</si>
  <si>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</si>
  <si>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</si>
  <si>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</si>
  <si>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</si>
  <si>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</si>
  <si>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</si>
  <si>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</si>
  <si>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</si>
  <si>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</si>
  <si>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</si>
  <si>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</si>
  <si>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</si>
  <si>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</si>
  <si>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</si>
  <si>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</si>
  <si>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</si>
  <si>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</si>
  <si>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</si>
  <si>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</si>
  <si>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</si>
  <si>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</si>
  <si>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</si>
  <si>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</si>
  <si>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</si>
  <si>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</si>
  <si>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</si>
  <si>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</si>
  <si>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</si>
  <si>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</si>
  <si>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</si>
  <si>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</si>
  <si>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</si>
  <si>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</si>
  <si>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</si>
  <si>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</si>
  <si>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</si>
  <si>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</si>
  <si>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</si>
  <si>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</si>
  <si>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</si>
  <si>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</si>
  <si>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</si>
  <si>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</si>
  <si>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</si>
  <si>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</si>
  <si>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</si>
  <si>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</si>
  <si>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</si>
  <si>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</si>
  <si>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</si>
  <si>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</si>
  <si>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</si>
  <si>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</si>
  <si>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</si>
  <si>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</si>
  <si>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</si>
  <si>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</si>
  <si>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</si>
  <si>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</si>
  <si>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</si>
  <si>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</si>
  <si>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</si>
  <si>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</si>
  <si>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</si>
  <si>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</si>
  <si>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</si>
  <si>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</si>
  <si>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</si>
  <si>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</si>
  <si>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</si>
  <si>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</si>
  <si>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</si>
  <si>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</si>
  <si>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</si>
  <si>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</si>
  <si>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</si>
  <si>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</si>
  <si>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</si>
  <si>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</si>
  <si>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</si>
  <si>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</si>
  <si>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</si>
  <si>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</si>
  <si>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</si>
  <si>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</si>
  <si>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</si>
  <si>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</si>
  <si>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</si>
  <si>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</si>
  <si>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</si>
  <si>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</si>
  <si>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</si>
  <si>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</si>
  <si>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</si>
  <si>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</si>
  <si>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</si>
  <si>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</si>
  <si>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</si>
  <si>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</si>
  <si>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</si>
  <si>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</si>
  <si>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</si>
  <si>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</si>
  <si>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</si>
  <si>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</si>
  <si>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</si>
  <si>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</si>
  <si>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</si>
  <si>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</si>
  <si>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</si>
  <si>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</si>
  <si>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</si>
  <si>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</si>
  <si>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</si>
  <si>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</si>
  <si>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</si>
  <si>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</si>
  <si>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</si>
  <si>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</si>
  <si>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</si>
  <si>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</si>
  <si>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</si>
  <si>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</si>
  <si>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</si>
  <si>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</si>
  <si>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</si>
  <si>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</si>
  <si>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</si>
  <si>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</si>
  <si>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</si>
  <si>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</si>
  <si>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</si>
  <si>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</si>
  <si>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</si>
  <si>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</si>
  <si>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</si>
  <si>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</si>
  <si>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</si>
  <si>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</si>
  <si>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</si>
  <si>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</si>
  <si>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</si>
  <si>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</si>
  <si>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</si>
  <si>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</si>
  <si>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</si>
  <si>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</si>
  <si>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</si>
  <si>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</si>
  <si>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</si>
  <si>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</si>
  <si>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</si>
  <si>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</si>
  <si>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</si>
  <si>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</si>
  <si>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</si>
  <si>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</si>
  <si>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</si>
  <si>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</si>
  <si>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</si>
  <si>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</si>
  <si>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</si>
  <si>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</si>
  <si>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</si>
  <si>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</si>
  <si>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</si>
  <si>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</si>
  <si>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</si>
  <si>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</si>
  <si>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</si>
  <si>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</si>
  <si>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</si>
  <si>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</si>
  <si>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</si>
  <si>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</si>
  <si>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</si>
  <si>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</si>
  <si>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</si>
  <si>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</si>
  <si>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</si>
  <si>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</si>
  <si>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</si>
  <si>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</si>
  <si>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</si>
  <si>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</si>
  <si>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</si>
  <si>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</si>
  <si>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</si>
  <si>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</si>
  <si>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</si>
  <si>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</si>
  <si>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</si>
  <si>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</si>
  <si>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</si>
  <si>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</si>
  <si>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</si>
  <si>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</si>
  <si>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</si>
  <si>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</si>
  <si>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</si>
  <si>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</si>
  <si>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</si>
  <si>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</si>
  <si>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</si>
  <si>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</si>
  <si>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</si>
  <si>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</si>
  <si>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</si>
  <si>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</si>
  <si>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</si>
  <si>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</si>
  <si>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</si>
  <si>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</si>
  <si>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</si>
  <si>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</si>
  <si>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</si>
  <si>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</si>
  <si>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</si>
  <si>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</si>
  <si>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</si>
  <si>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</si>
  <si>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</si>
  <si>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</si>
  <si>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</si>
  <si>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</si>
  <si>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</si>
  <si>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</si>
  <si>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</si>
  <si>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</si>
  <si>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</si>
  <si>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</si>
  <si>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</si>
  <si>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</si>
  <si>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</si>
  <si>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</si>
  <si>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</si>
  <si>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</si>
  <si>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</si>
  <si>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</si>
  <si>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</si>
  <si>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</si>
  <si>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</si>
  <si>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</si>
  <si>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</si>
  <si>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</si>
  <si>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</si>
  <si>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</si>
  <si>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</si>
  <si>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</si>
  <si>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</si>
  <si>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</si>
  <si>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</si>
  <si>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</si>
  <si>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</si>
  <si>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</si>
  <si>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</si>
  <si>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</si>
  <si>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</si>
  <si>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</si>
  <si>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</si>
  <si>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</si>
  <si>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</si>
  <si>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</si>
  <si>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</si>
  <si>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</si>
  <si>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</si>
  <si>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</si>
  <si>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</si>
  <si>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</si>
  <si>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</si>
  <si>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</si>
  <si>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</si>
  <si>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</si>
  <si>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</si>
  <si>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</si>
  <si>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</si>
  <si>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</si>
  <si>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</si>
  <si>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</si>
  <si>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</si>
  <si>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</si>
  <si>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</si>
  <si>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</si>
  <si>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</si>
  <si>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</si>
  <si>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</si>
  <si>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</si>
  <si>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</si>
  <si>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</si>
  <si>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</si>
  <si>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</si>
  <si>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</si>
  <si>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</si>
  <si>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</si>
  <si>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</si>
  <si>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</si>
  <si>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</si>
  <si>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</si>
  <si>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</si>
  <si>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</si>
  <si>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</si>
  <si>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</si>
  <si>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</si>
  <si>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</si>
  <si>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</si>
  <si>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</si>
  <si>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</si>
  <si>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</si>
  <si>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</si>
  <si>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</si>
  <si>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</si>
  <si>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</si>
  <si>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</si>
  <si>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</si>
  <si>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</si>
  <si>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</si>
  <si>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</si>
  <si>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</si>
  <si>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</si>
  <si>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</si>
  <si>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</si>
  <si>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</si>
  <si>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</si>
  <si>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</si>
  <si>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</si>
  <si>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</si>
  <si>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</si>
  <si>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</si>
  <si>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</si>
  <si>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</si>
  <si>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</si>
  <si>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</si>
  <si>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</si>
  <si>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</si>
  <si>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</si>
  <si>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</si>
  <si>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</si>
  <si>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</si>
  <si>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</si>
  <si>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</si>
  <si>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</si>
  <si>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</si>
  <si>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</si>
  <si>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</si>
  <si>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</si>
  <si>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</si>
  <si>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</si>
  <si>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</si>
  <si>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</si>
  <si>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</si>
  <si>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</si>
  <si>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</si>
  <si>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</si>
  <si>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</si>
  <si>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</si>
  <si>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</si>
  <si>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</si>
  <si>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</si>
  <si>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</si>
  <si>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</si>
  <si>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</si>
  <si>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</si>
  <si>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</si>
  <si>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</si>
  <si>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</si>
  <si>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</si>
  <si>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</si>
  <si>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</si>
  <si>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</si>
  <si>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</si>
  <si>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</si>
  <si>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</si>
  <si>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</si>
  <si>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</si>
  <si>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</si>
  <si>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</si>
  <si>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</si>
  <si>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</si>
  <si>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</si>
  <si>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</si>
  <si>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</si>
  <si>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</si>
  <si>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</si>
  <si>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</si>
  <si>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</si>
  <si>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</si>
  <si>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</si>
  <si>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</si>
  <si>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</si>
  <si>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</si>
  <si>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</si>
  <si>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</si>
  <si>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</si>
  <si>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</si>
  <si>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</si>
  <si>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</si>
  <si>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</si>
  <si>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</si>
  <si>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</si>
  <si>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</si>
  <si>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</si>
  <si>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</si>
  <si>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</si>
  <si>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</si>
  <si>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</si>
  <si>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</si>
  <si>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</si>
  <si>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</si>
  <si>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</si>
  <si>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</si>
  <si>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</si>
  <si>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</si>
  <si>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</si>
  <si>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</si>
  <si>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</si>
  <si>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</si>
  <si>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</si>
  <si>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</si>
  <si>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</si>
  <si>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</si>
  <si>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</si>
  <si>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</si>
  <si>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</si>
  <si>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</si>
  <si>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</si>
  <si>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</si>
  <si>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</si>
  <si>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</si>
  <si>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</si>
  <si>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</si>
  <si>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</si>
  <si>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</si>
  <si>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</si>
  <si>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</si>
  <si>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</si>
  <si>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</si>
  <si>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</si>
  <si>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</si>
  <si>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</si>
  <si>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</si>
  <si>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</si>
  <si>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</si>
  <si>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</si>
  <si>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</si>
  <si>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</si>
  <si>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</si>
  <si>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</si>
  <si>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</si>
  <si>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</si>
  <si>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</si>
  <si>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</si>
  <si>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</si>
  <si>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</si>
  <si>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</si>
  <si>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</si>
  <si>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</si>
  <si>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</si>
  <si>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</si>
  <si>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</si>
  <si>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</si>
  <si>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</si>
  <si>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</si>
  <si>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</si>
  <si>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</si>
  <si>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</si>
  <si>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</si>
  <si>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</si>
  <si>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</si>
  <si>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</si>
  <si>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</si>
  <si>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</si>
  <si>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</si>
  <si>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</si>
  <si>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</si>
  <si>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</si>
  <si>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</si>
  <si>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</si>
  <si>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</si>
  <si>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</si>
  <si>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</si>
  <si>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</si>
  <si>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</si>
  <si>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</si>
  <si>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</si>
  <si>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</si>
  <si>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</si>
  <si>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</si>
  <si>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</si>
  <si>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</si>
  <si>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</si>
  <si>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</si>
  <si>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</si>
  <si>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</si>
  <si>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</si>
  <si>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</si>
  <si>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</si>
  <si>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</si>
  <si>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</si>
  <si>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</si>
  <si>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</si>
  <si>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</si>
  <si>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</si>
  <si>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</si>
  <si>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</si>
  <si>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</si>
  <si>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</si>
  <si>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</si>
  <si>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</si>
  <si>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</si>
  <si>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</si>
  <si>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</si>
  <si>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</si>
  <si>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</si>
  <si>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</si>
  <si>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</si>
  <si>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</si>
  <si>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</si>
  <si>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</si>
  <si>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</si>
  <si>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</si>
  <si>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</si>
  <si>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</si>
  <si>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</si>
  <si>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</si>
  <si>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</si>
  <si>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</si>
  <si>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</si>
  <si>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</si>
  <si>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</si>
  <si>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</si>
  <si>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</si>
  <si>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</si>
  <si>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</si>
  <si>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</si>
  <si>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</si>
  <si>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</si>
  <si>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</si>
  <si>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</si>
  <si>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</si>
  <si>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</si>
  <si>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</si>
  <si>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</si>
  <si>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</si>
  <si>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</si>
  <si>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</si>
  <si>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</si>
  <si>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</si>
  <si>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</si>
  <si>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</si>
  <si>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</si>
  <si>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</si>
  <si>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</si>
  <si>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</si>
  <si>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</si>
  <si>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</si>
  <si>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</si>
  <si>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</si>
  <si>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</si>
  <si>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</si>
  <si>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</si>
  <si>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</si>
  <si>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</si>
  <si>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</si>
  <si>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</si>
  <si>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</si>
  <si>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</si>
  <si>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</si>
  <si>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</si>
  <si>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</si>
  <si>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</si>
  <si>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</si>
  <si>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</si>
  <si>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</si>
  <si>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</si>
  <si>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</si>
  <si>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</si>
  <si>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</si>
  <si>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</si>
  <si>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</si>
  <si>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</si>
  <si>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</si>
  <si>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</si>
  <si>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</si>
  <si>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</si>
  <si>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</si>
  <si>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</si>
  <si>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</si>
  <si>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</si>
  <si>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</si>
  <si>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</si>
  <si>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</si>
  <si>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</si>
  <si>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</si>
  <si>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</si>
  <si>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</si>
  <si>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</si>
  <si>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</si>
  <si>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</si>
  <si>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</si>
  <si>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</si>
  <si>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</si>
  <si>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</si>
  <si>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</si>
  <si>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</si>
  <si>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</si>
  <si>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</si>
  <si>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</si>
  <si>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</si>
  <si>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</si>
  <si>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</si>
  <si>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</si>
  <si>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</si>
  <si>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</si>
  <si>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</si>
  <si>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</si>
  <si>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</si>
  <si>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</si>
  <si>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</si>
  <si>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</si>
  <si>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</si>
  <si>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</si>
  <si>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</si>
  <si>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</si>
  <si>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</si>
  <si>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</si>
  <si>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</si>
  <si>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</si>
  <si>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</si>
  <si>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</si>
  <si>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</si>
  <si>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</si>
  <si>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</si>
  <si>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</si>
  <si>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</si>
  <si>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</si>
  <si>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</si>
  <si>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</si>
  <si>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</si>
  <si>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</si>
  <si>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</si>
  <si>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</si>
  <si>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</si>
  <si>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</si>
  <si>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</si>
  <si>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</si>
  <si>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</si>
  <si>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</si>
  <si>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</si>
  <si>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</si>
  <si>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</si>
  <si>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</si>
  <si>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</si>
  <si>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</si>
  <si>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</si>
  <si>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</si>
  <si>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</si>
  <si>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</si>
  <si>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</si>
  <si>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</si>
  <si>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</si>
  <si>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</si>
  <si>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</si>
  <si>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</si>
  <si>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</si>
  <si>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</si>
  <si>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</si>
  <si>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</si>
  <si>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</si>
  <si>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</si>
  <si>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</si>
  <si>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</si>
  <si>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</si>
  <si>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</si>
  <si>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</si>
  <si>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</si>
  <si>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</si>
  <si>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</si>
  <si>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</si>
  <si>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</si>
  <si>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</si>
  <si>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</si>
  <si>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</si>
  <si>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</si>
  <si>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</si>
  <si>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</si>
  <si>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</si>
  <si>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</si>
  <si>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</si>
  <si>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</si>
  <si>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</si>
  <si>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</si>
  <si>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</si>
  <si>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</si>
  <si>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</si>
  <si>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</si>
  <si>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</si>
  <si>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</si>
  <si>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</si>
  <si>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</si>
  <si>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</si>
  <si>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</si>
  <si>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</si>
  <si>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</si>
  <si>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</si>
  <si>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</si>
  <si>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</si>
  <si>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</si>
  <si>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</si>
  <si>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</si>
  <si>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</si>
  <si>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</si>
  <si>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</si>
  <si>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</si>
  <si>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</si>
  <si>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</si>
  <si>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</si>
  <si>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</si>
  <si>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</si>
  <si>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</si>
  <si>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</si>
  <si>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</si>
  <si>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</si>
  <si>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</si>
  <si>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</si>
  <si>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</si>
  <si>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</si>
  <si>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</si>
  <si>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</si>
  <si>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</si>
  <si>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</si>
  <si>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</si>
  <si>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</si>
  <si>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</si>
  <si>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</si>
  <si>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</si>
  <si>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</si>
  <si>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</si>
  <si>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</si>
  <si>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</si>
  <si>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</si>
  <si>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</si>
  <si>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</si>
  <si>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</si>
  <si>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</si>
  <si>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</si>
  <si>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</si>
  <si>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</si>
  <si>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</si>
  <si>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</si>
  <si>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</si>
  <si>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</si>
  <si>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</si>
  <si>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</si>
  <si>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</si>
  <si>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</si>
  <si>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</si>
  <si>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</si>
  <si>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</si>
  <si>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</si>
  <si>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</si>
  <si>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</si>
  <si>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</si>
  <si>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</si>
  <si>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</si>
  <si>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</si>
  <si>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</si>
  <si>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</si>
  <si>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</si>
  <si>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</si>
  <si>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</si>
  <si>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</si>
  <si>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</si>
  <si>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</si>
  <si>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</si>
  <si>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</si>
  <si>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</si>
  <si>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</si>
  <si>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</si>
  <si>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</si>
  <si>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</si>
  <si>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</si>
  <si>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</si>
  <si>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</si>
  <si>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</si>
  <si>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</si>
  <si>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</si>
  <si>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</si>
  <si>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</si>
  <si>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</si>
  <si>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</si>
  <si>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</si>
  <si>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</si>
  <si>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</si>
  <si>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</si>
  <si>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</si>
  <si>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</si>
  <si>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</si>
  <si>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</si>
  <si>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</si>
  <si>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</si>
  <si>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</si>
  <si>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</si>
  <si>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</si>
  <si>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</si>
  <si>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</si>
  <si>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</si>
  <si>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</si>
  <si>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</si>
  <si>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</si>
  <si>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</si>
  <si>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</si>
  <si>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</si>
  <si>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</si>
  <si>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</si>
  <si>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</si>
  <si>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</si>
  <si>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</si>
  <si>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</si>
  <si>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</si>
  <si>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</si>
  <si>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</si>
  <si>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</si>
  <si>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</si>
  <si>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</si>
  <si>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</si>
  <si>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</si>
  <si>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</si>
  <si>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</si>
  <si>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</si>
  <si>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</si>
  <si>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</si>
  <si>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</si>
  <si>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</si>
  <si>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</si>
  <si>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</si>
  <si>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</si>
  <si>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</si>
  <si>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</si>
  <si>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</si>
  <si>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</si>
  <si>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</si>
  <si>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</si>
  <si>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</si>
  <si>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</si>
  <si>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</si>
  <si>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</si>
  <si>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</si>
  <si>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</si>
  <si>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</si>
  <si>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</si>
  <si>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</si>
  <si>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</si>
  <si>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</si>
  <si>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</si>
  <si>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</si>
  <si>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</si>
  <si>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</si>
  <si>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</si>
  <si>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</si>
  <si>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</si>
  <si>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</si>
  <si>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</si>
  <si>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</si>
  <si>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</si>
  <si>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</si>
  <si>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</si>
  <si>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</si>
  <si>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</si>
  <si>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</si>
  <si>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</si>
  <si>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</si>
  <si>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</si>
  <si>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</si>
  <si>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</si>
  <si>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</si>
  <si>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</si>
  <si>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</si>
  <si>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</si>
  <si>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</si>
  <si>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</si>
  <si>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</si>
  <si>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</si>
  <si>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</si>
  <si>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</si>
  <si>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</si>
  <si>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</si>
  <si>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</si>
  <si>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</si>
  <si>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</si>
  <si>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</si>
  <si>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</si>
  <si>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</si>
  <si>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</si>
  <si>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</si>
  <si>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</si>
  <si>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</si>
  <si>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</si>
  <si>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</si>
  <si>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</si>
  <si>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</si>
  <si>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</si>
  <si>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</si>
  <si>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</si>
  <si>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</si>
  <si>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</si>
  <si>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</si>
  <si>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</si>
  <si>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</si>
  <si>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</si>
  <si>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</si>
  <si>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</si>
  <si>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</si>
  <si>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</si>
  <si>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</si>
  <si>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</si>
  <si>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</si>
  <si>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</si>
  <si>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</si>
  <si>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</si>
  <si>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</si>
  <si>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</si>
  <si>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</si>
  <si>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</si>
  <si>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</si>
  <si>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</si>
  <si>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</si>
  <si>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</si>
  <si>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</si>
  <si>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</si>
  <si>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</si>
  <si>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</si>
  <si>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</si>
  <si>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</si>
  <si>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</si>
  <si>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</si>
  <si>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</si>
  <si>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</si>
  <si>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</si>
  <si>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</si>
  <si>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</si>
  <si>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</si>
  <si>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</si>
  <si>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</si>
  <si>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</si>
  <si>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</si>
  <si>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</si>
  <si>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</si>
  <si>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</si>
  <si>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</si>
  <si>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</si>
  <si>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</si>
  <si>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</si>
  <si>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</si>
  <si>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</si>
  <si>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</si>
  <si>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</si>
  <si>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</si>
  <si>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</si>
  <si>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</si>
  <si>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</si>
  <si>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</si>
  <si>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</si>
  <si>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</si>
  <si>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</si>
  <si>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</si>
  <si>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</si>
  <si>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</si>
  <si>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</si>
  <si>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</si>
  <si>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</si>
  <si>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</si>
  <si>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</si>
  <si>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</si>
  <si>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</si>
  <si>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</si>
  <si>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</si>
  <si>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</si>
  <si>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</si>
  <si>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</si>
  <si>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</si>
  <si>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</si>
  <si>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</si>
  <si>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</si>
  <si>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</si>
  <si>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</si>
  <si>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</si>
  <si>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</si>
  <si>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</si>
  <si>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</si>
  <si>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</si>
  <si>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</si>
  <si>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</si>
  <si>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</si>
  <si>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</si>
  <si>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</si>
  <si>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</si>
  <si>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</si>
  <si>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</si>
  <si>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</si>
  <si>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</si>
  <si>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</si>
  <si>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</si>
  <si>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</si>
  <si>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</si>
  <si>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</si>
  <si>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</si>
  <si>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</si>
  <si>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</si>
  <si>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</si>
  <si>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</si>
  <si>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</si>
  <si>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</si>
  <si>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</si>
  <si>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</si>
  <si>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</si>
  <si>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</si>
  <si>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</si>
  <si>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</si>
  <si>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</si>
  <si>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</si>
  <si>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</si>
  <si>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</si>
  <si>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</si>
  <si>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</si>
  <si>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</si>
  <si>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</si>
  <si>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</si>
  <si>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</si>
  <si>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</si>
  <si>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</si>
  <si>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</si>
  <si>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</si>
  <si>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</si>
  <si>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</si>
  <si>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</si>
  <si>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</si>
  <si>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</si>
  <si>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</si>
  <si>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</si>
  <si>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</si>
  <si>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</si>
  <si>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</si>
  <si>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</si>
  <si>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</si>
  <si>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</si>
  <si>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</si>
  <si>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</si>
  <si>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</si>
  <si>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</si>
  <si>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</si>
  <si>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</si>
  <si>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</si>
  <si>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</si>
  <si>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</si>
  <si>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</si>
  <si>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</si>
  <si>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</si>
  <si>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</si>
  <si>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</si>
  <si>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</si>
  <si>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</si>
  <si>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</si>
  <si>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</si>
  <si>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</si>
  <si>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</si>
  <si>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</si>
  <si>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</si>
  <si>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</si>
  <si>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</si>
  <si>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</si>
  <si>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</si>
  <si>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</si>
  <si>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</si>
  <si>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</si>
  <si>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</si>
  <si>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</si>
  <si>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</si>
  <si>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</si>
  <si>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</si>
  <si>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</si>
  <si>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</si>
  <si>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</si>
  <si>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</si>
  <si>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</si>
  <si>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</si>
  <si>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</si>
  <si>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</si>
  <si>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</si>
  <si>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</si>
  <si>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</si>
  <si>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</si>
  <si>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</si>
  <si>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</si>
  <si>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</si>
  <si>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</si>
  <si>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</si>
  <si>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</si>
  <si>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</si>
  <si>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</si>
  <si>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</si>
  <si>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</si>
  <si>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</si>
  <si>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</si>
  <si>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</si>
  <si>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</si>
  <si>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</si>
  <si>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</si>
  <si>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</si>
  <si>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</si>
  <si>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</si>
  <si>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</si>
  <si>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</si>
  <si>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</si>
  <si>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</si>
  <si>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</si>
  <si>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</si>
  <si>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</si>
  <si>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</si>
  <si>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</si>
  <si>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</si>
  <si>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</si>
  <si>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</si>
  <si>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</si>
  <si>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</si>
  <si>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</si>
  <si>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</si>
  <si>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</si>
  <si>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</si>
  <si>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</si>
  <si>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</si>
  <si>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</si>
  <si>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</si>
  <si>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</si>
  <si>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</si>
  <si>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</si>
  <si>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</si>
  <si>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</si>
  <si>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</si>
  <si>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</si>
  <si>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</si>
  <si>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</si>
  <si>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</si>
  <si>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</si>
  <si>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</si>
  <si>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</si>
  <si>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</si>
  <si>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</si>
  <si>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</si>
  <si>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</si>
  <si>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</si>
  <si>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</si>
  <si>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</si>
  <si>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</si>
  <si>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</si>
  <si>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</si>
  <si>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</si>
  <si>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</si>
  <si>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</si>
  <si>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</si>
  <si>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</si>
  <si>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</si>
  <si>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</si>
  <si>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</si>
  <si>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</si>
  <si>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</si>
  <si>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</si>
  <si>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</si>
  <si>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</si>
  <si>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</si>
  <si>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</si>
  <si>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</si>
  <si>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</si>
  <si>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</si>
  <si>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</si>
  <si>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</si>
  <si>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</si>
  <si>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</si>
  <si>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</si>
  <si>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</si>
  <si>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</si>
  <si>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</si>
  <si>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</si>
  <si>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</si>
  <si>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</si>
  <si>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</si>
  <si>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</si>
  <si>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</si>
  <si>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</si>
  <si>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</si>
  <si>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</si>
  <si>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</si>
  <si>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</si>
  <si>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</si>
  <si>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</si>
  <si>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</si>
  <si>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</si>
  <si>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</si>
  <si>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</si>
  <si>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</si>
  <si>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</si>
  <si>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</si>
  <si>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</si>
  <si>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</si>
  <si>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</si>
  <si>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</si>
  <si>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</si>
  <si>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</si>
  <si>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</si>
  <si>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</si>
  <si>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</si>
  <si>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</si>
  <si>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</si>
  <si>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</si>
  <si>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</si>
  <si>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</si>
  <si>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</si>
  <si>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</si>
  <si>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</si>
  <si>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</si>
  <si>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</si>
  <si>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</si>
  <si>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</si>
  <si>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</si>
  <si>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</si>
  <si>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</si>
  <si>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</si>
  <si>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</si>
  <si>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</si>
  <si>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</si>
  <si>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</si>
  <si>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</si>
  <si>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</si>
  <si>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</si>
  <si>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</si>
  <si>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</si>
  <si>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</si>
  <si>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</si>
  <si>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</si>
  <si>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</si>
  <si>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</si>
  <si>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</si>
  <si>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</si>
  <si>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</si>
  <si>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</si>
  <si>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</si>
  <si>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</si>
  <si>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</si>
  <si>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</si>
  <si>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</si>
  <si>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</si>
  <si>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</si>
  <si>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</si>
  <si>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</si>
  <si>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</si>
  <si>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</si>
  <si>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</si>
  <si>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</si>
  <si>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</si>
  <si>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</si>
  <si>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</si>
  <si>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</si>
  <si>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</si>
  <si>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</si>
  <si>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</si>
  <si>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</si>
  <si>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</si>
  <si>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</si>
  <si>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</si>
  <si>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</si>
  <si>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</si>
  <si>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</si>
  <si>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</si>
  <si>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</si>
  <si>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</si>
  <si>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</si>
  <si>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</si>
  <si>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</si>
  <si>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</si>
  <si>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</si>
  <si>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</si>
  <si>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</si>
  <si>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</si>
  <si>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</si>
  <si>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</si>
  <si>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</si>
  <si>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</si>
  <si>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</si>
  <si>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</si>
  <si>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</si>
  <si>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</si>
  <si>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</si>
  <si>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</si>
  <si>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</si>
  <si>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</si>
  <si>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</si>
  <si>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</si>
  <si>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</si>
  <si>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</si>
  <si>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</si>
  <si>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</si>
  <si>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</si>
  <si>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</si>
  <si>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</si>
  <si>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</si>
  <si>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</si>
  <si>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</si>
  <si>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</si>
  <si>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</si>
  <si>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</si>
  <si>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</si>
  <si>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</si>
  <si>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</si>
  <si>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</si>
  <si>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</si>
  <si>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</si>
  <si>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</si>
  <si>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</si>
  <si>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</si>
  <si>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</si>
  <si>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</si>
  <si>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</si>
  <si>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</si>
  <si>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</si>
  <si>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</si>
  <si>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</si>
  <si>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</si>
  <si>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</si>
  <si>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</si>
  <si>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</si>
  <si>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</si>
  <si>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</si>
  <si>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</si>
  <si>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</si>
  <si>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</si>
  <si>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</si>
  <si>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</si>
  <si>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</si>
  <si>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</si>
  <si>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</si>
  <si>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</si>
  <si>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</si>
  <si>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</si>
  <si>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</si>
  <si>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</si>
  <si>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</si>
  <si>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</si>
  <si>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</si>
  <si>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</si>
  <si>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</si>
  <si>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</si>
  <si>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</si>
  <si>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</si>
  <si>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</si>
  <si>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</si>
  <si>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</si>
  <si>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</si>
  <si>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</si>
  <si>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</si>
  <si>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</si>
  <si>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</si>
  <si>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</si>
  <si>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</si>
  <si>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</si>
  <si>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</si>
  <si>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</si>
  <si>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</si>
  <si>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</si>
  <si>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</si>
  <si>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</si>
  <si>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</si>
  <si>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</si>
  <si>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</si>
  <si>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</si>
  <si>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</si>
  <si>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</si>
  <si>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</si>
  <si>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</si>
  <si>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</si>
  <si>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</si>
  <si>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</si>
  <si>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</si>
  <si>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</si>
  <si>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</si>
  <si>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</si>
  <si>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</si>
  <si>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</si>
  <si>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</si>
  <si>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</si>
  <si>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</si>
  <si>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</si>
  <si>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</si>
  <si>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</si>
  <si>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</si>
  <si>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</si>
  <si>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</si>
  <si>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</si>
  <si>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</si>
  <si>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</si>
  <si>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</si>
  <si>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</si>
  <si>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</si>
  <si>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</si>
  <si>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</si>
  <si>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</si>
  <si>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</si>
  <si>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</si>
  <si>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</si>
  <si>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</si>
  <si>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</si>
  <si>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</si>
  <si>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</si>
  <si>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</si>
  <si>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</si>
  <si>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</si>
  <si>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</si>
  <si>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</si>
  <si>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</si>
  <si>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</si>
  <si>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</si>
  <si>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</si>
  <si>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</si>
  <si>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</si>
  <si>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</si>
  <si>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</si>
  <si>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</si>
  <si>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</si>
  <si>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</si>
  <si>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</si>
  <si>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</si>
  <si>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</si>
  <si>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</si>
  <si>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</si>
  <si>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</si>
  <si>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</si>
  <si>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</si>
  <si>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</si>
  <si>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</si>
  <si>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</si>
  <si>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</si>
  <si>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</si>
  <si>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</si>
  <si>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</si>
  <si>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</si>
  <si>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</si>
  <si>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</si>
  <si>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</si>
  <si>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</si>
  <si>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</si>
  <si>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</si>
  <si>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</si>
  <si>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</si>
  <si>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</si>
  <si>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</si>
  <si>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</si>
  <si>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</si>
  <si>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</si>
  <si>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</si>
  <si>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</si>
  <si>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</si>
  <si>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</si>
  <si>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</si>
  <si>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</si>
  <si>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</si>
  <si>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</si>
  <si>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</si>
  <si>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</si>
  <si>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</si>
  <si>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</si>
  <si>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</si>
  <si>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</si>
  <si>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</si>
  <si>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</si>
  <si>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</si>
  <si>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</si>
  <si>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</si>
  <si>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</si>
  <si>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</si>
  <si>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</si>
  <si>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</si>
  <si>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</si>
  <si>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</si>
  <si>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</si>
  <si>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</si>
  <si>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</si>
  <si>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</si>
  <si>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</si>
  <si>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</si>
  <si>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</si>
  <si>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</si>
  <si>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</si>
  <si>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</si>
  <si>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</si>
  <si>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</si>
  <si>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</si>
  <si>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</si>
  <si>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</si>
  <si>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</si>
  <si>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</si>
  <si>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</si>
  <si>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</si>
  <si>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</si>
  <si>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</si>
  <si>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</si>
  <si>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</si>
  <si>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</si>
  <si>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</si>
  <si>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</si>
  <si>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</si>
  <si>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</si>
  <si>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</si>
  <si>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</si>
  <si>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</si>
  <si>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</si>
  <si>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</si>
  <si>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</si>
  <si>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</si>
  <si>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</si>
  <si>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</si>
  <si>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</si>
  <si>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</si>
  <si>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</si>
  <si>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</si>
  <si>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</si>
  <si>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</si>
  <si>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</si>
  <si>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</si>
  <si>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</si>
  <si>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</si>
  <si>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</si>
  <si>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</si>
  <si>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</si>
  <si>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</si>
  <si>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</si>
  <si>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</si>
  <si>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</si>
  <si>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</si>
  <si>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</si>
  <si>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</si>
  <si>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</si>
  <si>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</si>
  <si>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</si>
  <si>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</si>
  <si>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</si>
  <si>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</si>
  <si>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</si>
  <si>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</si>
  <si>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</si>
  <si>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</si>
  <si>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</si>
  <si>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</si>
  <si>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</si>
  <si>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</si>
  <si>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</si>
  <si>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</si>
  <si>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</si>
  <si>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</si>
  <si>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</si>
  <si>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</si>
  <si>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</si>
  <si>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</si>
  <si>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</si>
  <si>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</si>
  <si>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</si>
  <si>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</si>
  <si>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</si>
  <si>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</si>
  <si>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</si>
  <si>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</si>
  <si>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</si>
  <si>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</si>
  <si>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</si>
  <si>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</si>
  <si>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</si>
  <si>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</si>
  <si>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</si>
  <si>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</si>
  <si>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</si>
  <si>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</si>
  <si>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</si>
  <si>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</si>
  <si>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</si>
  <si>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</si>
  <si>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</si>
  <si>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</si>
  <si>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</si>
  <si>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</si>
  <si>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</si>
  <si>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</si>
  <si>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</si>
  <si>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</si>
  <si>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</si>
  <si>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</si>
  <si>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</si>
  <si>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</si>
  <si>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</si>
  <si>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</si>
  <si>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</si>
  <si>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</si>
  <si>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</si>
  <si>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</si>
  <si>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</si>
  <si>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</si>
  <si>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</si>
  <si>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</si>
  <si>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</si>
  <si>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</si>
  <si>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</si>
  <si>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</si>
  <si>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</si>
  <si>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</si>
  <si>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</si>
  <si>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</si>
  <si>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</si>
  <si>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</si>
  <si>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</si>
  <si>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</si>
  <si>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</si>
  <si>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</si>
  <si>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</si>
  <si>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</si>
  <si>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</si>
  <si>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</si>
  <si>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</si>
  <si>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</si>
  <si>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</si>
  <si>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</si>
  <si>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</si>
  <si>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</si>
  <si>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</si>
  <si>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</si>
  <si>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</si>
  <si>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</si>
  <si>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</si>
  <si>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</si>
  <si>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</si>
  <si>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</si>
  <si>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</si>
  <si>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</si>
  <si>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</si>
  <si>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</si>
  <si>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</si>
  <si>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</si>
  <si>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</si>
  <si>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</si>
  <si>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</si>
  <si>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</si>
  <si>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</si>
  <si>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</si>
  <si>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</si>
  <si>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</si>
  <si>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</si>
  <si>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</si>
  <si>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</si>
  <si>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</si>
  <si>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</si>
  <si>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</si>
  <si>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</si>
  <si>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</si>
  <si>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</si>
  <si>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</si>
  <si>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</si>
  <si>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</si>
  <si>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</si>
  <si>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</si>
  <si>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</si>
  <si>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</si>
  <si>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</si>
  <si>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</si>
  <si>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</si>
  <si>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</si>
  <si>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</si>
  <si>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</si>
  <si>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</si>
  <si>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</si>
  <si>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</si>
  <si>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</si>
  <si>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</si>
  <si>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</si>
  <si>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</si>
  <si>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</si>
  <si>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</si>
  <si>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</si>
  <si>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</si>
  <si>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</si>
  <si>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</si>
  <si>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</si>
  <si>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</si>
  <si>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</si>
  <si>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</si>
  <si>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</si>
  <si>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</si>
  <si>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</si>
  <si>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</si>
  <si>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</si>
  <si>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</si>
  <si>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</si>
  <si>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</si>
  <si>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</si>
  <si>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</si>
  <si>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</si>
  <si>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</si>
  <si>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</si>
  <si>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</si>
  <si>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</si>
  <si>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</si>
  <si>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</si>
  <si>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</si>
  <si>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</si>
  <si>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</si>
  <si>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</si>
  <si>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</si>
  <si>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</si>
  <si>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</si>
  <si>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</si>
  <si>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</si>
  <si>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</si>
  <si>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</si>
  <si>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</si>
  <si>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</si>
  <si>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</si>
  <si>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</si>
  <si>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</si>
  <si>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</si>
  <si>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</si>
  <si>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</si>
  <si>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</si>
  <si>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</si>
  <si>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</si>
  <si>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</si>
  <si>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</si>
  <si>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</si>
  <si>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</si>
  <si>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</si>
  <si>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</si>
  <si>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</si>
  <si>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</si>
  <si>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</si>
  <si>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</si>
  <si>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</si>
  <si>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</si>
  <si>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</si>
  <si>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</si>
  <si>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</si>
  <si>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</si>
  <si>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</si>
  <si>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</si>
  <si>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</si>
  <si>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</si>
  <si>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</si>
  <si>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</si>
  <si>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</si>
  <si>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</si>
  <si>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</si>
  <si>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</si>
  <si>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</si>
  <si>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</si>
  <si>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</si>
  <si>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</si>
  <si>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</si>
  <si>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</si>
  <si>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</si>
  <si>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</si>
  <si>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</si>
  <si>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</si>
  <si>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</si>
  <si>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</si>
  <si>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</si>
  <si>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</si>
  <si>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</si>
  <si>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</si>
  <si>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</si>
  <si>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</si>
  <si>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</si>
  <si>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</si>
  <si>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</si>
  <si>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</si>
  <si>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</si>
  <si>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</si>
  <si>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</si>
  <si>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</si>
  <si>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</si>
  <si>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</si>
  <si>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</si>
  <si>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</si>
  <si>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</si>
  <si>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</si>
  <si>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</si>
  <si>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</si>
  <si>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</si>
  <si>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</si>
  <si>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</si>
  <si>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</si>
  <si>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</si>
  <si>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</si>
  <si>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</si>
  <si>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</si>
  <si>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</si>
  <si>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</si>
  <si>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</si>
  <si>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</si>
  <si>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</si>
  <si>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</si>
  <si>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</si>
  <si>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</si>
  <si>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</si>
  <si>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</si>
  <si>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</si>
  <si>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</si>
  <si>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</si>
  <si>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</si>
  <si>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</si>
  <si>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</si>
  <si>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</si>
  <si>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</si>
  <si>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</si>
  <si>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</si>
  <si>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</si>
  <si>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</si>
  <si>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</si>
  <si>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</si>
  <si>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</si>
  <si>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</si>
  <si>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</si>
  <si>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</si>
  <si>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</si>
  <si>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</si>
  <si>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</si>
  <si>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</si>
  <si>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</si>
  <si>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</si>
  <si>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</si>
  <si>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</si>
  <si>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</si>
  <si>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</si>
  <si>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</si>
  <si>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</si>
  <si>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</si>
  <si>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</si>
  <si>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</si>
  <si>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</si>
  <si>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</si>
  <si>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</si>
  <si>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</si>
  <si>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</si>
  <si>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</si>
  <si>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</si>
  <si>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</si>
  <si>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</si>
  <si>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</si>
  <si>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</si>
  <si>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</si>
  <si>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</si>
  <si>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</si>
  <si>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</si>
  <si>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</si>
  <si>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</si>
  <si>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</si>
  <si>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</si>
  <si>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</si>
  <si>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</si>
  <si>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</si>
  <si>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</si>
  <si>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</si>
  <si>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</si>
  <si>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</si>
  <si>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</si>
  <si>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</si>
  <si>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</si>
  <si>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</si>
  <si>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</si>
  <si>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</si>
  <si>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</si>
  <si>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</si>
  <si>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</si>
  <si>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</si>
  <si>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</si>
  <si>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</si>
  <si>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</si>
  <si>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</si>
  <si>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</si>
  <si>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</si>
  <si>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</si>
  <si>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</si>
  <si>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</si>
  <si>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</si>
  <si>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</si>
  <si>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</si>
  <si>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</si>
  <si>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</si>
  <si>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</si>
  <si>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</si>
  <si>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</si>
  <si>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</si>
  <si>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</si>
  <si>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</si>
  <si>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</si>
  <si>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</si>
  <si>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</si>
  <si>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</si>
  <si>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</si>
  <si>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</si>
  <si>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</si>
  <si>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</si>
  <si>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</si>
  <si>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</si>
  <si>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</si>
  <si>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</si>
  <si>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</si>
  <si>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</si>
  <si>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</si>
  <si>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</si>
  <si>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</si>
  <si>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</si>
  <si>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</si>
  <si>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</si>
  <si>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</si>
  <si>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</si>
  <si>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</si>
  <si>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</si>
  <si>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</si>
  <si>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</si>
  <si>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</si>
  <si>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</si>
  <si>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</si>
  <si>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</si>
  <si>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</si>
  <si>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</si>
  <si>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</si>
  <si>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</si>
  <si>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</si>
  <si>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</si>
  <si>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</si>
  <si>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</si>
  <si>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</si>
  <si>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</si>
  <si>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</si>
  <si>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</si>
  <si>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</si>
  <si>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</si>
  <si>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</si>
  <si>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</si>
  <si>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</si>
  <si>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</si>
  <si>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</si>
  <si>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</si>
  <si>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</si>
  <si>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</si>
  <si>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</si>
  <si>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</si>
  <si>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</si>
  <si>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</si>
  <si>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</si>
  <si>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</si>
  <si>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</si>
  <si>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</si>
  <si>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</si>
  <si>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</si>
  <si>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</si>
  <si>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</si>
  <si>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</si>
  <si>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</si>
  <si>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</si>
  <si>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</si>
  <si>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</si>
  <si>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</si>
  <si>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</si>
  <si>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</si>
  <si>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</si>
  <si>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</si>
  <si>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</si>
  <si>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</si>
  <si>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</si>
  <si>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</si>
  <si>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</si>
  <si>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</si>
  <si>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</si>
  <si>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</si>
  <si>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</si>
  <si>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</si>
  <si>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</si>
  <si>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</si>
  <si>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</si>
  <si>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</si>
  <si>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</si>
  <si>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</si>
  <si>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</si>
  <si>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</si>
  <si>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</si>
  <si>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</si>
  <si>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</si>
  <si>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</si>
  <si>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</si>
  <si>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</si>
  <si>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</si>
  <si>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</si>
  <si>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</si>
  <si>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</si>
  <si>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</si>
  <si>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</si>
  <si>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</si>
  <si>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</si>
  <si>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</si>
  <si>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</si>
  <si>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</si>
  <si>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</si>
  <si>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</si>
  <si>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</si>
  <si>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</si>
  <si>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</si>
  <si>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</si>
  <si>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</si>
  <si>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</si>
  <si>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</si>
  <si>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</si>
  <si>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</si>
  <si>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</si>
  <si>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</si>
  <si>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</si>
  <si>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</si>
  <si>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</si>
  <si>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</si>
  <si>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</si>
  <si>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</si>
  <si>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</si>
  <si>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</si>
  <si>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</si>
  <si>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</si>
  <si>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</si>
  <si>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</si>
  <si>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</si>
  <si>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</si>
  <si>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</si>
  <si>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</si>
  <si>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</si>
  <si>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</si>
  <si>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</si>
  <si>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</si>
  <si>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</si>
  <si>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</si>
  <si>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</si>
  <si>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</si>
  <si>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</si>
  <si>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</si>
  <si>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</si>
  <si>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</si>
  <si>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</si>
  <si>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</si>
  <si>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</si>
  <si>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</si>
  <si>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</si>
  <si>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</si>
  <si>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</si>
  <si>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</si>
  <si>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</si>
  <si>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</si>
  <si>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</si>
  <si>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</si>
  <si>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</si>
  <si>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</si>
  <si>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</si>
  <si>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</si>
  <si>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</si>
  <si>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</si>
  <si>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</si>
  <si>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</si>
  <si>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</si>
  <si>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</si>
  <si>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</si>
  <si>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</si>
  <si>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</si>
  <si>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</si>
  <si>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</si>
  <si>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</si>
  <si>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</si>
  <si>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</si>
  <si>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</si>
  <si>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</si>
  <si>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</si>
  <si>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</si>
  <si>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</si>
  <si>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</si>
  <si>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</si>
  <si>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</si>
  <si>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</si>
  <si>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</si>
  <si>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</si>
  <si>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</si>
  <si>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</si>
  <si>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</si>
  <si>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</si>
  <si>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</si>
  <si>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</si>
  <si>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</si>
  <si>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</si>
  <si>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</si>
  <si>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</si>
  <si>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</si>
  <si>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</si>
  <si>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</si>
  <si>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</si>
  <si>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</si>
  <si>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</si>
  <si>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</si>
  <si>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</si>
  <si>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</si>
  <si>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</si>
  <si>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</si>
  <si>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</si>
  <si>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</si>
  <si>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</si>
  <si>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</si>
  <si>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</si>
  <si>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</si>
  <si>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</si>
  <si>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</si>
  <si>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</si>
  <si>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</si>
  <si>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</si>
  <si>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</si>
  <si>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</si>
  <si>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</si>
  <si>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</si>
  <si>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</si>
  <si>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</si>
  <si>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</si>
  <si>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</si>
  <si>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</si>
  <si>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</si>
  <si>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</si>
  <si>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</si>
  <si>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</si>
  <si>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</si>
  <si>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</si>
  <si>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</si>
  <si>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</si>
  <si>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</si>
  <si>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</si>
  <si>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</si>
  <si>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</si>
  <si>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</si>
  <si>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</si>
  <si>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</si>
  <si>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</si>
  <si>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</si>
  <si>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</si>
  <si>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</si>
  <si>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</si>
  <si>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</si>
  <si>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</si>
  <si>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</si>
  <si>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</si>
  <si>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</si>
  <si>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</si>
  <si>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</si>
  <si>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</si>
  <si>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</si>
  <si>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</si>
  <si>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</si>
  <si>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</si>
  <si>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</si>
  <si>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</si>
  <si>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</si>
  <si>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</si>
  <si>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</si>
  <si>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</si>
  <si>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</si>
  <si>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</si>
  <si>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</si>
  <si>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</si>
  <si>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</si>
  <si>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</si>
  <si>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</si>
  <si>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</si>
  <si>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</si>
  <si>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</si>
  <si>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</si>
  <si>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</si>
  <si>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</si>
  <si>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</si>
  <si>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</si>
  <si>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</si>
  <si>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</si>
  <si>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</si>
  <si>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</si>
  <si>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</si>
  <si>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</si>
  <si>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</si>
  <si>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</si>
  <si>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</si>
  <si>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</si>
  <si>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</si>
  <si>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</si>
  <si>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</si>
  <si>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</si>
  <si>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</si>
  <si>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</si>
  <si>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</si>
  <si>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</si>
  <si>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</si>
  <si>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</si>
  <si>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</si>
  <si>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</si>
  <si>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</si>
  <si>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</si>
  <si>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</si>
  <si>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</si>
  <si>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</si>
  <si>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</si>
  <si>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</si>
  <si>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</si>
  <si>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</si>
  <si>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</si>
  <si>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</si>
  <si>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</si>
  <si>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</si>
  <si>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</si>
  <si>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</si>
  <si>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</si>
  <si>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</si>
  <si>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</si>
  <si>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</si>
  <si>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</si>
  <si>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</si>
  <si>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</si>
  <si>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</si>
  <si>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</si>
  <si>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</si>
  <si>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</si>
  <si>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</si>
  <si>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</si>
  <si>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</si>
  <si>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</si>
  <si>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</si>
  <si>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</si>
  <si>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</si>
  <si>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</si>
  <si>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</si>
  <si>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</si>
  <si>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</si>
  <si>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</si>
  <si>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</si>
  <si>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</si>
  <si>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</si>
  <si>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</si>
  <si>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</si>
  <si>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</si>
  <si>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</si>
  <si>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</si>
  <si>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</si>
  <si>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</si>
  <si>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</si>
  <si>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</si>
  <si>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</si>
  <si>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</si>
  <si>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</si>
  <si>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</si>
  <si>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</si>
  <si>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</si>
  <si>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</si>
  <si>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</si>
  <si>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</si>
  <si>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</si>
  <si>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</si>
  <si>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</si>
  <si>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</si>
  <si>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</si>
  <si>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</si>
  <si>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</si>
  <si>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</si>
  <si>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</si>
  <si>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</si>
  <si>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</si>
  <si>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</si>
  <si>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</si>
  <si>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</si>
  <si>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</si>
  <si>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</si>
  <si>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</si>
  <si>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</si>
  <si>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</si>
  <si>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</si>
  <si>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</si>
  <si>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</si>
  <si>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</si>
  <si>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</si>
  <si>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</si>
  <si>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</si>
  <si>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</si>
  <si>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</si>
  <si>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</si>
  <si>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</si>
  <si>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</si>
  <si>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</si>
  <si>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</si>
  <si>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</si>
  <si>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</si>
  <si>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</si>
  <si>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</si>
  <si>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</si>
  <si>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</si>
  <si>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</si>
  <si>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</si>
  <si>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</si>
  <si>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</si>
  <si>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</si>
  <si>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</si>
  <si>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</si>
  <si>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</si>
  <si>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</si>
  <si>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</si>
  <si>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</si>
  <si>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</si>
  <si>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</si>
  <si>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</si>
  <si>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</si>
  <si>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</si>
  <si>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</si>
  <si>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</si>
  <si>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</si>
  <si>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</si>
  <si>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</si>
  <si>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</si>
  <si>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</si>
  <si>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</si>
  <si>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</si>
  <si>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</si>
  <si>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</si>
  <si>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</si>
  <si>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</si>
  <si>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</si>
  <si>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</si>
  <si>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</si>
  <si>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</si>
  <si>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</si>
  <si>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</si>
  <si>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</si>
  <si>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</si>
  <si>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</si>
  <si>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</si>
  <si>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</si>
  <si>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</si>
  <si>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</si>
  <si>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</si>
  <si>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</si>
  <si>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</si>
  <si>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</si>
  <si>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</si>
  <si>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</si>
  <si>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</si>
  <si>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</si>
  <si>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</si>
  <si>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</si>
  <si>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</si>
  <si>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</si>
  <si>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</si>
  <si>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</si>
  <si>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</si>
  <si>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</si>
  <si>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</si>
  <si>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</si>
  <si>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</si>
  <si>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</si>
  <si>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</si>
  <si>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</si>
  <si>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</si>
  <si>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</si>
  <si>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</si>
  <si>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</si>
  <si>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</si>
  <si>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</si>
  <si>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</si>
  <si>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</si>
  <si>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</si>
  <si>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</si>
  <si>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</si>
  <si>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</si>
  <si>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</si>
  <si>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</si>
  <si>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</si>
  <si>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</si>
  <si>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</si>
  <si>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</si>
  <si>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</si>
  <si>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</si>
  <si>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</si>
  <si>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</si>
  <si>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</si>
  <si>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</si>
  <si>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</si>
  <si>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</si>
  <si>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</si>
  <si>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</si>
  <si>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</si>
  <si>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</si>
  <si>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</si>
  <si>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</si>
  <si>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</si>
  <si>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</si>
  <si>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</si>
  <si>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</si>
  <si>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</si>
  <si>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</si>
  <si>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</si>
  <si>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</si>
  <si>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</si>
  <si>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</si>
  <si>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</si>
  <si>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</si>
  <si>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</si>
  <si>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</si>
  <si>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</si>
  <si>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</si>
  <si>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</si>
  <si>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</si>
  <si>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</si>
  <si>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</si>
  <si>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</si>
  <si>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</si>
  <si>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</si>
  <si>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</si>
  <si>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</si>
  <si>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</si>
  <si>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</si>
  <si>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</si>
  <si>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</si>
  <si>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</si>
  <si>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</si>
  <si>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</si>
  <si>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</si>
  <si>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</si>
  <si>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</si>
  <si>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</si>
  <si>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</si>
  <si>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</si>
  <si>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</si>
  <si>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</si>
  <si>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</si>
  <si>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</si>
  <si>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</si>
  <si>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</si>
  <si>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</si>
  <si>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</si>
  <si>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</si>
  <si>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</si>
  <si>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</si>
  <si>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</si>
  <si>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</si>
  <si>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</si>
  <si>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</si>
  <si>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</si>
  <si>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</si>
  <si>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</si>
  <si>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</si>
  <si>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</si>
  <si>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</si>
  <si>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</si>
  <si>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</si>
  <si>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</si>
  <si>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</si>
  <si>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</si>
  <si>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</si>
  <si>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</si>
  <si>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</si>
  <si>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</si>
  <si>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</si>
  <si>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</si>
  <si>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</si>
  <si>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</si>
  <si>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</si>
  <si>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</si>
  <si>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</si>
  <si>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</si>
  <si>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</si>
  <si>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</si>
  <si>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</si>
  <si>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</si>
  <si>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</si>
  <si>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</si>
  <si>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</si>
  <si>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</si>
  <si>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</si>
  <si>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</si>
  <si>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</si>
  <si>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</si>
  <si>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</si>
  <si>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</si>
  <si>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</si>
  <si>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</si>
  <si>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</si>
  <si>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</si>
  <si>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</si>
  <si>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</si>
  <si>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</si>
  <si>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</si>
  <si>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</si>
  <si>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</si>
  <si>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</si>
  <si>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</si>
  <si>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</si>
  <si>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</si>
  <si>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</si>
  <si>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</si>
  <si>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</si>
  <si>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</si>
  <si>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</si>
  <si>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</si>
  <si>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</si>
  <si>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</si>
  <si>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</si>
  <si>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</si>
  <si>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</si>
  <si>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</si>
  <si>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</si>
  <si>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</si>
  <si>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</si>
  <si>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</si>
  <si>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</si>
  <si>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</si>
  <si>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</si>
  <si>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</si>
  <si>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</si>
  <si>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</si>
  <si>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</si>
  <si>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</si>
  <si>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</si>
  <si>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</si>
  <si>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</si>
  <si>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</si>
  <si>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</si>
  <si>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</si>
  <si>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</si>
  <si>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</si>
  <si>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</si>
  <si>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</si>
  <si>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</si>
  <si>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</si>
  <si>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</si>
  <si>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</si>
  <si>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</si>
  <si>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</si>
  <si>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</si>
  <si>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</si>
  <si>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</si>
  <si>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</si>
  <si>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</si>
  <si>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</si>
  <si>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</si>
  <si>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</si>
  <si>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</si>
  <si>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</si>
  <si>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</si>
  <si>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</si>
  <si>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</si>
  <si>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</si>
  <si>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</si>
  <si>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</si>
  <si>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</si>
  <si>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</si>
  <si>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</si>
  <si>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</si>
  <si>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</si>
  <si>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</si>
  <si>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</si>
  <si>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</si>
  <si>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</si>
  <si>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</si>
  <si>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</si>
  <si>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</si>
  <si>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</si>
  <si>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</si>
  <si>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</si>
  <si>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</si>
  <si>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</si>
  <si>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</si>
  <si>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</si>
  <si>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</si>
  <si>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</si>
  <si>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</si>
  <si>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</si>
  <si>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</si>
  <si>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</si>
  <si>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</si>
  <si>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</si>
  <si>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</si>
  <si>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</si>
  <si>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</si>
  <si>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</si>
  <si>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</si>
  <si>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</si>
  <si>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</si>
  <si>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</si>
  <si>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</si>
  <si>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</si>
  <si>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</si>
  <si>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</si>
  <si>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</si>
  <si>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</si>
  <si>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</si>
  <si>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</si>
  <si>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</si>
  <si>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</si>
  <si>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</si>
  <si>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</si>
  <si>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</si>
  <si>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</si>
  <si>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</si>
  <si>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</si>
  <si>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</si>
  <si>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</si>
  <si>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</si>
  <si>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</si>
  <si>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</si>
  <si>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</si>
  <si>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</si>
  <si>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</si>
  <si>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</si>
  <si>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</si>
  <si>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</si>
  <si>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</si>
  <si>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</si>
  <si>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</si>
  <si>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</si>
  <si>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</si>
  <si>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</si>
  <si>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</si>
  <si>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</si>
  <si>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</si>
  <si>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</si>
  <si>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</si>
  <si>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</si>
  <si>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</si>
  <si>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</si>
  <si>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</si>
  <si>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</si>
  <si>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</si>
  <si>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</si>
  <si>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</si>
  <si>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</si>
  <si>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</si>
  <si>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</si>
  <si>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</si>
  <si>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</si>
  <si>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</si>
  <si>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</si>
  <si>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</si>
  <si>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</si>
  <si>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</si>
  <si>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</si>
  <si>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</si>
  <si>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</si>
  <si>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</si>
  <si>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</si>
  <si>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</si>
  <si>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</si>
  <si>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</si>
  <si>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</si>
  <si>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</si>
  <si>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</si>
  <si>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</si>
  <si>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</si>
  <si>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</si>
  <si>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</si>
  <si>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</si>
  <si>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</si>
  <si>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</si>
  <si>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</si>
  <si>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</si>
  <si>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</si>
  <si>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</si>
  <si>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</si>
  <si>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</si>
  <si>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</si>
  <si>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</si>
  <si>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</si>
  <si>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</si>
  <si>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</si>
  <si>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</si>
  <si>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</si>
  <si>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</si>
  <si>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</si>
  <si>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</si>
  <si>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</si>
  <si>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</si>
  <si>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</si>
  <si>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</si>
  <si>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</si>
  <si>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</si>
  <si>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</si>
  <si>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</si>
  <si>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</si>
  <si>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</si>
  <si>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</si>
  <si>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</si>
  <si>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</si>
  <si>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</si>
  <si>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</si>
  <si>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</si>
  <si>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</si>
  <si>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</si>
  <si>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</si>
  <si>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</si>
  <si>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</si>
  <si>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</si>
  <si>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</si>
  <si>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</si>
  <si>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</si>
  <si>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</si>
  <si>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</si>
  <si>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</si>
  <si>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</si>
  <si>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</si>
  <si>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</si>
  <si>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</si>
  <si>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</si>
  <si>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</si>
  <si>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</si>
  <si>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</si>
  <si>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</si>
  <si>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</si>
  <si>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</si>
  <si>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</si>
  <si>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</si>
  <si>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</si>
  <si>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</si>
  <si>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</si>
  <si>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</si>
  <si>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</si>
  <si>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</si>
  <si>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</si>
  <si>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</si>
  <si>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</si>
  <si>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</si>
  <si>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</si>
  <si>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</si>
  <si>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</si>
  <si>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</si>
  <si>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</si>
  <si>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</si>
  <si>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</si>
  <si>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</si>
  <si>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</si>
  <si>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</si>
  <si>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</si>
  <si>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</si>
  <si>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</si>
  <si>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</si>
  <si>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</si>
  <si>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</si>
  <si>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</si>
  <si>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</si>
  <si>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</si>
  <si>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</si>
  <si>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</si>
  <si>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</si>
  <si>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</si>
  <si>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</si>
  <si>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</si>
  <si>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</si>
  <si>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</si>
  <si>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</si>
  <si>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</si>
  <si>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</si>
  <si>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</si>
  <si>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</si>
  <si>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</si>
  <si>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</si>
  <si>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</si>
  <si>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</si>
  <si>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</si>
  <si>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</si>
  <si>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</si>
  <si>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</si>
  <si>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</si>
  <si>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</si>
  <si>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</si>
  <si>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</si>
  <si>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</si>
  <si>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</si>
  <si>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</si>
  <si>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</si>
  <si>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</si>
  <si>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</si>
  <si>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</si>
  <si>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</si>
  <si>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</si>
  <si>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</si>
  <si>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</si>
  <si>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</si>
  <si>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</si>
  <si>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</si>
  <si>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</si>
  <si>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</si>
  <si>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</si>
  <si>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</si>
  <si>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</si>
  <si>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</si>
  <si>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</si>
  <si>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</si>
  <si>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</si>
  <si>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</si>
  <si>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</si>
  <si>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</si>
  <si>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</si>
  <si>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</si>
  <si>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</si>
  <si>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</si>
  <si>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</si>
  <si>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</si>
  <si>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</si>
  <si>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</si>
  <si>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</si>
  <si>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</si>
  <si>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</si>
  <si>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</si>
  <si>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</si>
  <si>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</si>
  <si>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</si>
  <si>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</si>
  <si>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</si>
  <si>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</si>
  <si>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</si>
  <si>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</si>
  <si>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</si>
  <si>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</si>
  <si>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</si>
  <si>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</si>
  <si>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</si>
  <si>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</si>
  <si>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</si>
  <si>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</si>
  <si>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</si>
  <si>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</si>
  <si>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</si>
  <si>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</si>
  <si>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</si>
  <si>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</si>
  <si>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</si>
  <si>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</si>
  <si>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</si>
  <si>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</si>
  <si>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</si>
  <si>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</si>
  <si>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</si>
  <si>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</si>
  <si>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</si>
  <si>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</si>
  <si>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</si>
  <si>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</si>
  <si>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</si>
  <si>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</si>
  <si>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</si>
  <si>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</si>
  <si>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</si>
  <si>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</si>
  <si>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</si>
  <si>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</si>
  <si>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</si>
  <si>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</si>
  <si>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</si>
  <si>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</si>
  <si>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</si>
  <si>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</si>
  <si>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</si>
  <si>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</si>
  <si>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</si>
  <si>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</si>
  <si>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</si>
  <si>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</si>
  <si>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</si>
  <si>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</si>
  <si>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</si>
  <si>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</si>
  <si>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</si>
  <si>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</si>
  <si>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</si>
  <si>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</si>
  <si>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</si>
  <si>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</si>
  <si>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</si>
  <si>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</si>
  <si>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</si>
  <si>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</si>
  <si>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</si>
  <si>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</si>
  <si>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</si>
  <si>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</si>
  <si>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</si>
  <si>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</si>
  <si>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</si>
  <si>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</si>
  <si>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</si>
  <si>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</si>
  <si>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</si>
  <si>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</si>
  <si>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</si>
  <si>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</si>
  <si>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</si>
  <si>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</si>
  <si>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</si>
  <si>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</si>
  <si>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</si>
  <si>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</si>
  <si>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</si>
  <si>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</si>
  <si>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</si>
  <si>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</si>
  <si>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</si>
  <si>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</si>
  <si>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</si>
  <si>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</si>
  <si>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</si>
  <si>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</si>
  <si>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</si>
  <si>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</si>
  <si>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</si>
  <si>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</si>
  <si>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</si>
  <si>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</si>
  <si>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</si>
  <si>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</si>
  <si>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</si>
  <si>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</si>
  <si>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</si>
  <si>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</si>
  <si>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</si>
  <si>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</si>
  <si>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</si>
  <si>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</si>
  <si>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</si>
  <si>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</si>
  <si>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</si>
  <si>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</si>
  <si>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</si>
  <si>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</si>
  <si>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</si>
  <si>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</si>
  <si>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</si>
  <si>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</si>
  <si>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</si>
  <si>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</si>
  <si>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</si>
  <si>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</si>
  <si>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</si>
  <si>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</si>
  <si>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</si>
  <si>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</si>
  <si>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</si>
  <si>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</si>
  <si>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</si>
  <si>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</si>
  <si>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</si>
  <si>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</si>
  <si>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</si>
  <si>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</si>
  <si>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</si>
  <si>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</si>
  <si>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</si>
  <si>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</si>
  <si>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</si>
  <si>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</si>
  <si>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</si>
  <si>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</si>
  <si>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</si>
  <si>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</si>
  <si>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</si>
  <si>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</si>
  <si>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</si>
  <si>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</si>
  <si>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</si>
  <si>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</si>
  <si>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</si>
  <si>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</si>
  <si>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</si>
  <si>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</si>
  <si>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</si>
  <si>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</si>
  <si>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</si>
  <si>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</si>
  <si>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</si>
  <si>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</si>
  <si>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</si>
  <si>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</si>
  <si>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</si>
  <si>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</si>
  <si>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</si>
  <si>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</si>
  <si>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</si>
  <si>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</si>
  <si>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</si>
  <si>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</si>
  <si>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</si>
  <si>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</si>
  <si>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</si>
  <si>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</si>
  <si>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</si>
  <si>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</si>
  <si>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</si>
  <si>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</si>
  <si>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</si>
  <si>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</si>
  <si>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</si>
  <si>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</si>
  <si>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</si>
  <si>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</si>
  <si>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</si>
  <si>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</si>
  <si>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</si>
  <si>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</si>
  <si>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</si>
  <si>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</si>
  <si>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</si>
  <si>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</si>
  <si>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</si>
  <si>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</si>
  <si>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</si>
  <si>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</si>
  <si>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</si>
  <si>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</si>
  <si>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</si>
  <si>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</si>
  <si>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</si>
  <si>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</si>
  <si>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</si>
  <si>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</si>
  <si>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</si>
  <si>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</si>
  <si>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</si>
  <si>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</si>
  <si>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</si>
  <si>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</si>
  <si>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</si>
  <si>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</si>
  <si>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</si>
  <si>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</si>
  <si>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</si>
  <si>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</si>
  <si>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</si>
  <si>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</si>
  <si>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</si>
  <si>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</si>
  <si>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</si>
  <si>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</si>
  <si>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</si>
  <si>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</si>
  <si>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</si>
  <si>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</si>
  <si>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</si>
  <si>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</si>
  <si>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</si>
  <si>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</si>
  <si>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</si>
  <si>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</si>
  <si>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</si>
  <si>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</si>
  <si>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</si>
  <si>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</si>
  <si>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</si>
  <si>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</si>
  <si>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</si>
  <si>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</si>
  <si>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</si>
  <si>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</si>
  <si>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</si>
  <si>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</si>
  <si>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</si>
  <si>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</si>
  <si>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</si>
  <si>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</si>
  <si>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</si>
  <si>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</si>
  <si>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</si>
  <si>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</si>
  <si>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</si>
  <si>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</si>
  <si>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</si>
  <si>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</si>
  <si>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</si>
  <si>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</si>
  <si>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</si>
  <si>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</si>
  <si>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</si>
  <si>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</si>
  <si>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</si>
  <si>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</si>
  <si>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</si>
  <si>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</si>
  <si>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</si>
  <si>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</si>
  <si>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</si>
  <si>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</si>
  <si>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</si>
  <si>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</si>
  <si>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</si>
  <si>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</si>
  <si>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</si>
  <si>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</si>
  <si>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</si>
  <si>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</si>
  <si>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</si>
  <si>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</si>
  <si>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</si>
  <si>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</si>
  <si>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</si>
  <si>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</si>
  <si>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</si>
  <si>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</si>
  <si>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</si>
  <si>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</si>
  <si>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</si>
  <si>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</si>
  <si>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</si>
  <si>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</si>
  <si>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</si>
  <si>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</si>
  <si>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</si>
  <si>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</si>
  <si>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</si>
  <si>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</si>
  <si>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</si>
  <si>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</si>
  <si>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</si>
  <si>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</si>
  <si>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</si>
  <si>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</si>
  <si>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</si>
  <si>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</si>
  <si>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</si>
  <si>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</si>
  <si>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</si>
  <si>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</si>
  <si>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</si>
  <si>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</si>
  <si>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</si>
  <si>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</si>
  <si>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</si>
  <si>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</si>
  <si>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</si>
  <si>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</si>
  <si>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</si>
  <si>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</si>
  <si>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</si>
  <si>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</si>
  <si>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</si>
  <si>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</si>
  <si>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</si>
  <si>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</si>
  <si>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</si>
  <si>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</si>
  <si>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</si>
  <si>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</si>
  <si>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</si>
  <si>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</si>
  <si>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</si>
  <si>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</si>
  <si>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</si>
  <si>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</si>
  <si>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</si>
  <si>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</si>
  <si>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</si>
  <si>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</si>
  <si>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</si>
  <si>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</si>
  <si>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</si>
  <si>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</si>
  <si>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</si>
  <si>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</si>
  <si>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</si>
  <si>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</si>
  <si>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</si>
  <si>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</si>
  <si>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</si>
  <si>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</si>
  <si>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</si>
  <si>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</si>
  <si>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</si>
  <si>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</si>
  <si>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</si>
  <si>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</si>
  <si>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</si>
  <si>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</si>
  <si>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</si>
  <si>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</si>
  <si>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</si>
  <si>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</si>
  <si>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</si>
  <si>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</si>
  <si>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</si>
  <si>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</si>
  <si>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</si>
  <si>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</si>
  <si>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</si>
  <si>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</si>
  <si>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</si>
  <si>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</si>
  <si>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</si>
  <si>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</si>
  <si>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</si>
  <si>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</si>
  <si>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</si>
  <si>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</si>
  <si>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</si>
  <si>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</si>
  <si>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</si>
  <si>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</si>
  <si>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</si>
  <si>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</si>
  <si>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</si>
  <si>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</si>
  <si>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</si>
  <si>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</si>
  <si>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</si>
  <si>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</si>
  <si>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</si>
  <si>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</si>
  <si>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</si>
  <si>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</si>
  <si>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</si>
  <si>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</si>
  <si>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</si>
  <si>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</si>
  <si>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</si>
  <si>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</si>
  <si>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</si>
  <si>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</si>
  <si>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</si>
  <si>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</si>
  <si>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</si>
  <si>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</si>
  <si>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</si>
  <si>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</si>
  <si>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</si>
  <si>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</si>
  <si>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</si>
  <si>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</si>
  <si>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</si>
  <si>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</si>
  <si>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</si>
  <si>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</si>
  <si>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</si>
  <si>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</si>
  <si>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</si>
  <si>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</si>
  <si>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</si>
  <si>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</si>
  <si>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</si>
  <si>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</si>
  <si>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</si>
  <si>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</si>
  <si>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</si>
  <si>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</si>
  <si>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</si>
  <si>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</si>
  <si>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</si>
  <si>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</si>
  <si>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</si>
  <si>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</si>
  <si>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</si>
  <si>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</si>
  <si>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</si>
  <si>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</si>
  <si>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</si>
  <si>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</si>
  <si>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</si>
  <si>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</si>
  <si>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</si>
  <si>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</si>
  <si>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</si>
  <si>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</si>
  <si>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</si>
  <si>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</si>
  <si>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</si>
  <si>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</si>
  <si>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</si>
  <si>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</si>
  <si>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</si>
  <si>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</si>
  <si>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</si>
  <si>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</si>
  <si>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</si>
  <si>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</si>
  <si>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</si>
  <si>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</si>
  <si>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</si>
  <si>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</si>
  <si>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</si>
  <si>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</si>
  <si>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</si>
  <si>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</si>
  <si>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</si>
  <si>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</si>
  <si>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</si>
  <si>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</si>
  <si>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</si>
  <si>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</si>
  <si>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</si>
  <si>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</si>
  <si>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</si>
  <si>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</si>
  <si>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</si>
  <si>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</si>
  <si>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</si>
  <si>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</si>
  <si>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</si>
  <si>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</si>
  <si>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</si>
  <si>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</si>
  <si>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</si>
  <si>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</si>
  <si>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</si>
  <si>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</si>
  <si>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</si>
  <si>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</si>
  <si>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</si>
  <si>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</si>
  <si>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</si>
  <si>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</si>
  <si>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</si>
  <si>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</si>
  <si>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</si>
  <si>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</si>
  <si>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</si>
  <si>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</si>
  <si>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</si>
  <si>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</si>
  <si>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</si>
  <si>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</si>
  <si>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</si>
  <si>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</si>
  <si>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</si>
  <si>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</si>
  <si>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</si>
  <si>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</si>
  <si>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</si>
  <si>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</si>
  <si>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</si>
  <si>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</si>
  <si>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</si>
  <si>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</si>
  <si>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</si>
  <si>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</si>
  <si>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</si>
  <si>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</si>
  <si>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</si>
  <si>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</si>
  <si>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</si>
  <si>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</si>
  <si>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</si>
  <si>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</si>
  <si>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</si>
  <si>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</si>
  <si>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</si>
  <si>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</si>
  <si>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</si>
  <si>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</si>
  <si>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</si>
  <si>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</si>
  <si>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</si>
  <si>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</si>
  <si>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</si>
  <si>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</si>
  <si>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</si>
  <si>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</si>
  <si>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</si>
  <si>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</si>
  <si>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</si>
  <si>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</si>
  <si>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</si>
  <si>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</si>
  <si>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</si>
  <si>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</si>
  <si>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</si>
  <si>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</si>
  <si>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</si>
  <si>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</si>
  <si>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</si>
  <si>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</si>
  <si>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</si>
  <si>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</si>
  <si>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</si>
  <si>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</si>
  <si>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</si>
  <si>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</si>
  <si>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</si>
  <si>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</si>
  <si>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</si>
  <si>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</si>
  <si>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</si>
  <si>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</si>
  <si>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</si>
  <si>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</si>
  <si>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</si>
  <si>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</si>
  <si>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</si>
  <si>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</si>
  <si>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</si>
  <si>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</si>
  <si>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</si>
  <si>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</si>
  <si>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</si>
  <si>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</si>
  <si>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</si>
  <si>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</si>
  <si>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</si>
  <si>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</si>
  <si>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</si>
  <si>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</si>
  <si>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</si>
  <si>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</si>
  <si>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</si>
  <si>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</si>
  <si>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</si>
  <si>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</si>
  <si>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</si>
  <si>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</si>
  <si>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</si>
  <si>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</si>
  <si>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</si>
  <si>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</si>
  <si>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</si>
  <si>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</si>
  <si>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</si>
  <si>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</si>
  <si>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</si>
  <si>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</si>
  <si>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</si>
  <si>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</si>
  <si>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</si>
  <si>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</si>
  <si>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</si>
  <si>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</si>
  <si>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</si>
  <si>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</si>
  <si>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</si>
  <si>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</si>
  <si>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</si>
  <si>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</si>
  <si>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</si>
  <si>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</si>
  <si>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</si>
  <si>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</si>
  <si>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</si>
  <si>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</si>
  <si>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</si>
  <si>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</si>
  <si>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</si>
  <si>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</si>
  <si>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</si>
  <si>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</si>
  <si>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</si>
  <si>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</si>
  <si>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</si>
  <si>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</si>
  <si>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</si>
  <si>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</si>
  <si>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</si>
  <si>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</si>
  <si>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</si>
  <si>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</si>
  <si>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</si>
  <si>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</si>
  <si>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</si>
  <si>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</si>
  <si>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</si>
  <si>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</si>
  <si>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</si>
  <si>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</si>
  <si>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</si>
  <si>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</si>
  <si>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</si>
  <si>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</si>
  <si>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</si>
  <si>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</si>
  <si>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</si>
  <si>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</si>
  <si>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</si>
  <si>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</si>
  <si>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</si>
  <si>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</si>
  <si>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</si>
  <si>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</si>
  <si>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</si>
  <si>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</si>
  <si>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</si>
  <si>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</si>
  <si>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</si>
  <si>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</si>
  <si>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</si>
  <si>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</si>
  <si>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</si>
  <si>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</si>
  <si>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</si>
  <si>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</si>
  <si>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</si>
  <si>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</si>
  <si>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</si>
  <si>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</si>
  <si>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</si>
  <si>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</si>
  <si>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</si>
  <si>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</si>
  <si>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</si>
  <si>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</si>
  <si>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</si>
  <si>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</si>
  <si>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</si>
  <si>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</si>
  <si>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</si>
  <si>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</si>
  <si>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</si>
  <si>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</si>
  <si>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</si>
  <si>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</si>
  <si>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</si>
  <si>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</si>
  <si>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</si>
  <si>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</si>
  <si>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</si>
  <si>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</si>
  <si>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</si>
  <si>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</si>
  <si>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</si>
  <si>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</si>
  <si>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</si>
  <si>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</si>
  <si>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</si>
  <si>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</si>
  <si>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</si>
  <si>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</si>
  <si>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</si>
  <si>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</si>
  <si>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</si>
  <si>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</si>
  <si>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</si>
  <si>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</si>
  <si>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</si>
  <si>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</si>
  <si>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</si>
  <si>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</si>
  <si>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</si>
  <si>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</si>
  <si>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</si>
  <si>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</si>
  <si>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</si>
  <si>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</si>
  <si>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</si>
  <si>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</si>
  <si>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</si>
  <si>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</si>
  <si>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</si>
  <si>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</si>
  <si>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</si>
  <si>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</si>
  <si>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</si>
  <si>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</si>
  <si>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</si>
  <si>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</si>
  <si>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</si>
  <si>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</si>
  <si>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</si>
  <si>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</si>
  <si>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</si>
  <si>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</si>
  <si>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</si>
  <si>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</si>
  <si>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</si>
  <si>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</si>
  <si>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</si>
  <si>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</si>
  <si>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</si>
  <si>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</si>
  <si>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</si>
  <si>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</si>
  <si>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</si>
  <si>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</si>
  <si>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</si>
  <si>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</si>
  <si>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</si>
  <si>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</si>
  <si>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</si>
  <si>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</si>
  <si>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</si>
  <si>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</si>
  <si>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</si>
  <si>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</si>
  <si>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</si>
  <si>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</si>
  <si>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</si>
  <si>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</si>
  <si>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</si>
  <si>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</si>
  <si>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</si>
  <si>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</si>
  <si>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</si>
  <si>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</si>
  <si>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</si>
  <si>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</si>
  <si>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</si>
  <si>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</si>
  <si>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</si>
  <si>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</si>
  <si>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</si>
  <si>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</si>
  <si>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</si>
  <si>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</si>
  <si>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</si>
  <si>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</si>
  <si>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</si>
  <si>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</si>
  <si>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</si>
  <si>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</si>
  <si>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</si>
  <si>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</si>
  <si>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</si>
  <si>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</si>
  <si>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</si>
  <si>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</si>
  <si>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</si>
  <si>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</si>
  <si>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</si>
  <si>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</si>
  <si>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</si>
  <si>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</si>
  <si>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</si>
  <si>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</si>
  <si>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</si>
  <si>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</si>
  <si>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</si>
  <si>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</si>
  <si>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</si>
  <si>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</si>
  <si>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</si>
  <si>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</si>
  <si>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</si>
  <si>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</si>
  <si>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</si>
  <si>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</si>
  <si>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</si>
  <si>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</si>
  <si>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</si>
  <si>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</si>
  <si>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</si>
  <si>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</si>
  <si>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</si>
  <si>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</si>
  <si>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</si>
  <si>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</si>
  <si>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</si>
  <si>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</si>
  <si>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</si>
  <si>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</si>
  <si>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</si>
  <si>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</si>
  <si>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</si>
  <si>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</si>
  <si>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</si>
  <si>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</si>
  <si>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</si>
  <si>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</si>
  <si>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</si>
  <si>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</si>
  <si>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</si>
  <si>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</si>
  <si>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</si>
  <si>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</si>
  <si>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</si>
  <si>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</si>
  <si>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</si>
  <si>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</si>
  <si>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</si>
  <si>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</si>
  <si>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</si>
  <si>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</si>
  <si>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</si>
  <si>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</si>
  <si>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</si>
  <si>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</si>
  <si>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</si>
  <si>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</si>
  <si>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</si>
  <si>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</si>
  <si>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</si>
  <si>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</si>
  <si>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</si>
  <si>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</si>
  <si>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</si>
  <si>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</si>
  <si>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</si>
  <si>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</si>
  <si>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</si>
  <si>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</si>
  <si>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</si>
  <si>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</si>
  <si>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</si>
  <si>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</si>
  <si>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</si>
  <si>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</si>
  <si>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</si>
  <si>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</si>
  <si>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</si>
  <si>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</si>
  <si>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</si>
  <si>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</si>
  <si>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</si>
  <si>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</si>
  <si>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</si>
  <si>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</si>
  <si>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</si>
  <si>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</si>
  <si>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</si>
  <si>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</si>
  <si>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</si>
  <si>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</si>
  <si>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</si>
  <si>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</si>
  <si>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</si>
  <si>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</si>
  <si>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</si>
  <si>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</si>
  <si>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</si>
  <si>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</si>
  <si>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</si>
  <si>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</si>
  <si>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</si>
  <si>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</si>
  <si>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</si>
  <si>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</si>
  <si>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</si>
  <si>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</si>
  <si>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</si>
  <si>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</si>
  <si>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</si>
  <si>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</si>
  <si>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</si>
  <si>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</si>
  <si>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</si>
  <si>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</si>
  <si>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</si>
  <si>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</si>
  <si>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</si>
  <si>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</si>
  <si>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</si>
  <si>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</si>
  <si>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</si>
  <si>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</si>
  <si>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</si>
  <si>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</si>
  <si>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</si>
  <si>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</si>
  <si>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</si>
  <si>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</si>
  <si>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</si>
  <si>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</si>
  <si>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</si>
  <si>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</si>
  <si>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</si>
  <si>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</si>
  <si>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</si>
  <si>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</si>
  <si>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</si>
  <si>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</si>
  <si>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</si>
  <si>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</si>
  <si>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</si>
  <si>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</si>
  <si>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</si>
  <si>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</si>
  <si>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</si>
  <si>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</si>
  <si>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</si>
  <si>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</si>
  <si>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</si>
  <si>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</si>
  <si>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</si>
  <si>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</si>
  <si>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</si>
  <si>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</si>
  <si>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</si>
  <si>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</si>
  <si>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</si>
  <si>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</si>
  <si>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</si>
  <si>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</si>
  <si>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</si>
  <si>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</si>
  <si>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</si>
  <si>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</si>
  <si>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</si>
  <si>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</si>
  <si>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</si>
  <si>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</si>
  <si>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</si>
  <si>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</si>
  <si>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</si>
  <si>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</si>
  <si>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</si>
  <si>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</si>
  <si>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</si>
  <si>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</si>
  <si>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</si>
  <si>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</si>
  <si>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</si>
  <si>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</si>
  <si>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</si>
  <si>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</si>
  <si>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</si>
  <si>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</si>
  <si>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</si>
  <si>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</si>
  <si>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</si>
  <si>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</si>
  <si>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</si>
  <si>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</si>
  <si>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</si>
  <si>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</si>
  <si>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</si>
  <si>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</si>
  <si>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</si>
  <si>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</si>
  <si>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</si>
  <si>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</si>
  <si>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</si>
  <si>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</si>
  <si>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</si>
  <si>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</si>
  <si>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</si>
  <si>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</si>
  <si>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</si>
  <si>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</si>
  <si>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</si>
  <si>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</si>
  <si>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</si>
  <si>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</si>
  <si>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</si>
  <si>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</si>
  <si>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</si>
  <si>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</si>
  <si>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</si>
  <si>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</si>
  <si>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</si>
  <si>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</si>
  <si>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</si>
  <si>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</si>
  <si>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</si>
  <si>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</si>
  <si>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</si>
  <si>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</si>
  <si>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</si>
  <si>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</si>
  <si>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</si>
  <si>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</si>
  <si>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</si>
  <si>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</si>
  <si>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</si>
  <si>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</si>
  <si>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</si>
  <si>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</si>
  <si>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</si>
  <si>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</si>
  <si>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</si>
  <si>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</si>
  <si>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</si>
  <si>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</si>
  <si>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</si>
  <si>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</si>
  <si>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</si>
  <si>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</si>
  <si>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</si>
  <si>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</si>
  <si>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</si>
  <si>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</si>
  <si>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</si>
  <si>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</si>
  <si>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</si>
  <si>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</si>
  <si>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</si>
  <si>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</si>
  <si>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</si>
  <si>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</si>
  <si>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</si>
  <si>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</si>
  <si>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</si>
  <si>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</si>
  <si>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</si>
  <si>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</si>
  <si>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</si>
  <si>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</si>
  <si>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</si>
  <si>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</si>
  <si>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</si>
  <si>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</si>
  <si>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</si>
  <si>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</si>
  <si>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</si>
  <si>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</si>
  <si>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</si>
  <si>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</si>
  <si>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</si>
  <si>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</si>
  <si>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</si>
  <si>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</si>
  <si>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</si>
  <si>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</si>
  <si>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</si>
  <si>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</si>
  <si>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</si>
  <si>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</si>
  <si>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</si>
  <si>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</si>
  <si>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</si>
  <si>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</si>
  <si>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</si>
  <si>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</si>
  <si>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</si>
  <si>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</si>
  <si>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</si>
  <si>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</si>
  <si>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</si>
  <si>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</si>
  <si>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</si>
  <si>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</si>
  <si>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</si>
  <si>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</si>
  <si>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</si>
  <si>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</si>
  <si>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</si>
  <si>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</si>
  <si>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</si>
  <si>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</si>
  <si>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</si>
  <si>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</si>
  <si>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</si>
  <si>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</si>
  <si>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</si>
  <si>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</si>
  <si>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</si>
  <si>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</si>
  <si>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</si>
  <si>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</si>
  <si>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</si>
  <si>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</si>
  <si>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</si>
  <si>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</si>
  <si>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</si>
  <si>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</si>
  <si>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</si>
  <si>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</si>
  <si>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</si>
  <si>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</si>
  <si>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</si>
  <si>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</si>
  <si>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</si>
  <si>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</si>
  <si>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</si>
  <si>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</si>
  <si>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</si>
  <si>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</si>
  <si>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</si>
  <si>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</si>
  <si>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</si>
  <si>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</si>
  <si>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</si>
  <si>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</si>
  <si>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</si>
  <si>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</si>
  <si>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</si>
  <si>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</si>
  <si>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</si>
  <si>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</si>
  <si>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</si>
  <si>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</si>
  <si>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</si>
  <si>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</si>
  <si>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</si>
  <si>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</si>
  <si>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</si>
  <si>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</si>
  <si>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</si>
  <si>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</si>
  <si>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</si>
  <si>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</si>
  <si>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</si>
  <si>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</si>
  <si>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</si>
  <si>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</si>
  <si>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</si>
  <si>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</si>
  <si>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</si>
  <si>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</si>
  <si>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</si>
  <si>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</si>
  <si>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</si>
  <si>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</si>
  <si>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</si>
  <si>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</si>
  <si>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</si>
  <si>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</si>
  <si>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</si>
  <si>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</si>
  <si>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</si>
  <si>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</si>
  <si>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</si>
  <si>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</si>
  <si>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</si>
  <si>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</si>
  <si>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</si>
  <si>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</si>
  <si>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</si>
  <si>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</si>
  <si>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</si>
  <si>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</si>
  <si>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</si>
  <si>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</si>
  <si>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</si>
  <si>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</si>
  <si>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</si>
  <si>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</si>
  <si>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</si>
  <si>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</si>
  <si>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</si>
  <si>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</si>
  <si>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</si>
  <si>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</si>
  <si>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</si>
  <si>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</si>
  <si>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</si>
  <si>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</si>
  <si>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</si>
  <si>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</si>
  <si>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</si>
  <si>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</si>
  <si>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</si>
  <si>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</si>
  <si>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</si>
  <si>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</si>
  <si>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</si>
  <si>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</si>
  <si>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</si>
  <si>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</si>
  <si>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</si>
  <si>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</si>
  <si>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</si>
  <si>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</si>
  <si>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</si>
  <si>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</si>
  <si>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</si>
  <si>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</si>
  <si>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</si>
  <si>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</si>
  <si>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</si>
  <si>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</si>
  <si>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</si>
  <si>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</si>
  <si>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</si>
  <si>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</si>
  <si>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</si>
  <si>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</si>
  <si>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</si>
  <si>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</si>
  <si>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</si>
  <si>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</si>
  <si>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</si>
  <si>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</si>
  <si>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</si>
  <si>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</si>
  <si>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</si>
  <si>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</si>
  <si>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</si>
  <si>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</si>
  <si>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</si>
  <si>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</si>
  <si>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</si>
  <si>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</si>
  <si>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</si>
  <si>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</si>
  <si>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</si>
  <si>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</si>
  <si>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</si>
  <si>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</si>
  <si>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</si>
  <si>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</si>
  <si>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</si>
  <si>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</si>
  <si>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</si>
  <si>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</si>
  <si>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</si>
  <si>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</si>
  <si>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</si>
  <si>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</si>
  <si>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</si>
  <si>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</si>
  <si>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</si>
  <si>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</si>
  <si>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</si>
  <si>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</si>
  <si>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</si>
  <si>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</si>
  <si>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</si>
  <si>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</si>
  <si>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</si>
  <si>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</si>
  <si>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</si>
  <si>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</si>
  <si>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</si>
  <si>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</si>
  <si>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</si>
  <si>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</si>
  <si>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</si>
  <si>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</si>
  <si>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</si>
  <si>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</si>
  <si>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</si>
  <si>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</si>
  <si>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</si>
  <si>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</si>
  <si>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</si>
  <si>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</si>
  <si>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</si>
  <si>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</si>
  <si>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</si>
  <si>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</si>
  <si>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</si>
  <si>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</si>
  <si>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</si>
  <si>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</si>
  <si>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</si>
  <si>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</si>
  <si>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</si>
  <si>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</si>
  <si>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</si>
  <si>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</si>
  <si>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</si>
  <si>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</si>
  <si>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</si>
  <si>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</si>
  <si>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</si>
  <si>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</si>
  <si>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</si>
  <si>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</si>
  <si>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</si>
  <si>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</si>
  <si>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</si>
  <si>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</si>
  <si>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</si>
  <si>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</si>
  <si>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</si>
  <si>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</si>
  <si>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</si>
  <si>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</si>
  <si>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</si>
  <si>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</si>
  <si>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</si>
  <si>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</si>
  <si>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</si>
  <si>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</si>
  <si>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</si>
  <si>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</si>
  <si>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</si>
  <si>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</si>
  <si>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</si>
  <si>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</si>
  <si>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</si>
  <si>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</si>
  <si>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</si>
  <si>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</si>
  <si>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</si>
  <si>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</si>
  <si>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</si>
  <si>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</si>
  <si>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</si>
  <si>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</si>
  <si>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</si>
  <si>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</si>
  <si>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</si>
  <si>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</si>
  <si>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</si>
  <si>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</si>
  <si>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</si>
  <si>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</si>
  <si>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</si>
  <si>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</si>
  <si>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</si>
  <si>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</si>
  <si>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</si>
  <si>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</si>
  <si>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</si>
  <si>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</si>
  <si>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</si>
  <si>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</si>
  <si>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</si>
  <si>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</si>
  <si>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</si>
  <si>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</si>
  <si>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</si>
  <si>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</si>
  <si>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</si>
  <si>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</si>
  <si>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</si>
  <si>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</si>
  <si>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</si>
  <si>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</si>
  <si>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</si>
  <si>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</si>
  <si>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</si>
  <si>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</si>
  <si>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</si>
  <si>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</si>
  <si>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</si>
  <si>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</si>
  <si>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</si>
  <si>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</si>
  <si>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</si>
  <si>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</si>
  <si>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</si>
  <si>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</si>
  <si>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</si>
  <si>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</si>
  <si>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</si>
  <si>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</si>
  <si>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</si>
  <si>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</si>
  <si>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</si>
  <si>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</si>
  <si>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</si>
  <si>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</si>
  <si>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</si>
  <si>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</si>
  <si>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</si>
  <si>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</si>
  <si>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</si>
  <si>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</si>
  <si>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</si>
  <si>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</si>
  <si>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</si>
  <si>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</si>
  <si>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</si>
  <si>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</si>
  <si>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</si>
  <si>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</si>
  <si>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</si>
  <si>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</si>
  <si>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</si>
  <si>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</si>
  <si>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</si>
  <si>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</si>
  <si>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</si>
  <si>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</si>
  <si>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</si>
  <si>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</si>
  <si>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</si>
  <si>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</si>
  <si>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</si>
  <si>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</si>
  <si>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</si>
  <si>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</si>
  <si>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</si>
  <si>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</si>
  <si>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</si>
  <si>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</si>
  <si>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</si>
  <si>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</si>
  <si>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</si>
  <si>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</si>
  <si>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</si>
  <si>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</si>
  <si>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</si>
  <si>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</si>
  <si>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</si>
  <si>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</si>
  <si>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</si>
  <si>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</si>
  <si>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</si>
  <si>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</si>
  <si>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</si>
  <si>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</si>
  <si>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</si>
  <si>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</si>
  <si>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</si>
  <si>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</si>
  <si>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</si>
  <si>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</si>
  <si>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</si>
  <si>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</si>
  <si>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</si>
  <si>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</si>
  <si>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</si>
  <si>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</si>
  <si>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</si>
  <si>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</si>
  <si>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</si>
  <si>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</si>
  <si>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</si>
  <si>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</si>
  <si>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</si>
  <si>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</si>
  <si>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</si>
  <si>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</si>
  <si>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</si>
  <si>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</si>
  <si>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</si>
  <si>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</si>
  <si>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</si>
  <si>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</si>
  <si>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</si>
  <si>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</si>
  <si>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</si>
  <si>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</si>
  <si>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</si>
  <si>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</si>
  <si>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</si>
  <si>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</si>
  <si>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</si>
  <si>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</si>
  <si>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</si>
  <si>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</si>
  <si>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</si>
  <si>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</si>
  <si>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</si>
  <si>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</si>
  <si>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</si>
  <si>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</si>
  <si>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</si>
  <si>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</si>
  <si>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</si>
  <si>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</si>
  <si>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</si>
  <si>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</si>
  <si>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</si>
  <si>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</si>
  <si>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</si>
  <si>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</si>
  <si>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</si>
  <si>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</si>
  <si>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</si>
  <si>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</si>
  <si>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</si>
  <si>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</si>
  <si>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</si>
  <si>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</si>
  <si>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</si>
  <si>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</si>
  <si>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</si>
  <si>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</si>
  <si>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</si>
  <si>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</si>
  <si>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</si>
  <si>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</si>
  <si>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</si>
  <si>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</si>
  <si>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</si>
  <si>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</si>
  <si>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</si>
  <si>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</si>
  <si>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</si>
  <si>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</si>
  <si>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</si>
  <si>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</si>
  <si>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</si>
  <si>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</si>
  <si>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</si>
  <si>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</si>
  <si>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</si>
  <si>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</si>
  <si>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</si>
  <si>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</si>
  <si>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</si>
  <si>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</si>
  <si>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</si>
  <si>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</si>
  <si>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</si>
  <si>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</si>
  <si>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</si>
  <si>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</si>
  <si>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</si>
  <si>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</si>
  <si>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</si>
  <si>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</si>
  <si>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</si>
  <si>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</si>
  <si>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</si>
  <si>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</si>
  <si>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</si>
  <si>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</si>
  <si>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</si>
  <si>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</si>
  <si>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</si>
  <si>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</si>
  <si>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</si>
  <si>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</si>
  <si>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</si>
  <si>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</si>
  <si>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</si>
  <si>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</si>
  <si>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</si>
  <si>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</si>
  <si>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</si>
  <si>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</si>
  <si>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</si>
  <si>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</si>
  <si>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</si>
  <si>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</si>
  <si>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</si>
  <si>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</si>
  <si>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</si>
  <si>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</si>
  <si>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</si>
  <si>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</si>
  <si>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</si>
  <si>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</si>
  <si>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</si>
  <si>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</si>
  <si>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</si>
  <si>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</si>
  <si>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</si>
  <si>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</si>
  <si>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</si>
  <si>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</si>
  <si>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</si>
  <si>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</si>
  <si>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</si>
  <si>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</si>
  <si>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</si>
  <si>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</si>
  <si>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</si>
  <si>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</si>
  <si>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</si>
  <si>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</si>
  <si>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</si>
  <si>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</si>
  <si>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</si>
  <si>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</si>
  <si>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</si>
  <si>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</si>
  <si>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</si>
  <si>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</si>
  <si>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</si>
  <si>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</si>
  <si>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</si>
  <si>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</si>
  <si>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</si>
  <si>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</si>
  <si>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</si>
  <si>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</si>
  <si>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</si>
  <si>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</si>
  <si>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</si>
  <si>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</si>
  <si>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</si>
  <si>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</si>
  <si>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</si>
  <si>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</si>
  <si>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</si>
  <si>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</si>
  <si>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</si>
  <si>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</si>
  <si>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</si>
  <si>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</si>
  <si>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</si>
  <si>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</si>
  <si>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</si>
  <si>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</si>
  <si>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</si>
  <si>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</si>
  <si>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</si>
  <si>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</si>
  <si>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</si>
  <si>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</si>
  <si>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</si>
  <si>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</si>
  <si>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</si>
  <si>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</si>
  <si>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</si>
  <si>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</si>
  <si>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</si>
  <si>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</si>
  <si>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</si>
  <si>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</si>
  <si>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</si>
  <si>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</si>
  <si>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</si>
  <si>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</si>
  <si>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</si>
  <si>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</si>
  <si>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</si>
  <si>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</si>
  <si>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</si>
  <si>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</si>
  <si>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</si>
  <si>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</si>
  <si>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</si>
  <si>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</si>
  <si>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</si>
  <si>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</si>
  <si>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</si>
  <si>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</si>
  <si>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</si>
  <si>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</si>
  <si>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</si>
  <si>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</si>
  <si>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</si>
  <si>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</si>
  <si>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</si>
  <si>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</si>
  <si>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</si>
  <si>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</si>
  <si>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</si>
  <si>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</si>
  <si>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</si>
  <si>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</si>
  <si>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</si>
  <si>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</si>
  <si>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</si>
  <si>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</si>
  <si>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</si>
  <si>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</si>
  <si>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</si>
  <si>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</si>
  <si>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</si>
  <si>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</si>
  <si>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</si>
  <si>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</si>
  <si>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</si>
  <si>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</si>
  <si>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</si>
  <si>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</si>
  <si>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</si>
  <si>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</si>
  <si>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</si>
  <si>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</si>
  <si>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</si>
  <si>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</si>
  <si>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</si>
  <si>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</si>
  <si>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</si>
  <si>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</si>
  <si>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</si>
  <si>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</si>
  <si>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</si>
  <si>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</si>
  <si>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</si>
  <si>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</si>
  <si>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</si>
  <si>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</si>
  <si>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</si>
  <si>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</si>
  <si>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</si>
  <si>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</si>
  <si>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</si>
  <si>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</si>
  <si>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</si>
  <si>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</si>
  <si>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</si>
  <si>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</si>
  <si>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</si>
  <si>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</si>
  <si>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</si>
  <si>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</si>
  <si>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</si>
  <si>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</si>
  <si>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</si>
  <si>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</si>
  <si>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</si>
  <si>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</si>
  <si>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</si>
  <si>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</si>
  <si>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</si>
  <si>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</si>
  <si>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</si>
  <si>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</si>
  <si>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</si>
  <si>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</si>
  <si>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</si>
  <si>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</si>
  <si>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</si>
  <si>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</si>
  <si>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</si>
  <si>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</si>
  <si>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</si>
  <si>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</si>
  <si>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</si>
  <si>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</si>
  <si>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</si>
  <si>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</si>
  <si>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</si>
  <si>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</si>
  <si>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</si>
  <si>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</si>
  <si>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</si>
  <si>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</si>
  <si>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</si>
  <si>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</si>
  <si>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</si>
  <si>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</si>
  <si>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</si>
  <si>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</si>
  <si>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</si>
  <si>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</si>
  <si>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</si>
  <si>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</si>
  <si>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</si>
  <si>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</si>
  <si>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</si>
  <si>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</si>
  <si>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</si>
  <si>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</si>
  <si>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</si>
  <si>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</si>
  <si>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</si>
  <si>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</si>
  <si>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</si>
  <si>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</si>
  <si>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</si>
  <si>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</si>
  <si>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</si>
  <si>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</si>
  <si>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</si>
  <si>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</si>
  <si>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</si>
  <si>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</si>
  <si>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</si>
  <si>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</si>
  <si>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</si>
  <si>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</si>
  <si>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</si>
  <si>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</si>
  <si>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</si>
  <si>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</si>
  <si>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</si>
  <si>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</si>
  <si>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</si>
  <si>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</si>
  <si>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</si>
  <si>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</si>
  <si>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</si>
  <si>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</si>
  <si>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</si>
  <si>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</si>
  <si>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</si>
  <si>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</si>
  <si>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</si>
  <si>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</si>
  <si>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</si>
  <si>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</si>
  <si>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</si>
  <si>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</si>
  <si>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</si>
  <si>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</si>
  <si>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</si>
  <si>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</si>
  <si>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</si>
  <si>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</si>
  <si>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</si>
  <si>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</si>
  <si>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</si>
  <si>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</si>
  <si>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</si>
  <si>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</si>
  <si>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</si>
  <si>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</si>
  <si>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</si>
  <si>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</si>
  <si>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</si>
  <si>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</si>
  <si>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</si>
  <si>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</si>
  <si>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</si>
  <si>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</si>
  <si>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</si>
  <si>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</si>
  <si>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</si>
  <si>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</si>
  <si>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</si>
  <si>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</si>
  <si>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</si>
  <si>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</si>
  <si>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</si>
  <si>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</si>
  <si>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</si>
  <si>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</si>
  <si>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</si>
  <si>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</si>
  <si>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</si>
  <si>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</si>
  <si>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</si>
  <si>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</si>
  <si>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</si>
  <si>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</si>
  <si>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</si>
  <si>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</si>
  <si>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</si>
  <si>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</si>
  <si>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</si>
  <si>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</si>
  <si>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</si>
  <si>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</si>
  <si>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</si>
  <si>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</si>
  <si>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</si>
  <si>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</si>
  <si>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</si>
  <si>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</si>
  <si>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</si>
  <si>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</si>
  <si>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</si>
  <si>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</si>
  <si>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</si>
  <si>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</si>
  <si>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</si>
  <si>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</si>
  <si>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</si>
  <si>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</si>
  <si>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</si>
  <si>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</si>
  <si>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</si>
  <si>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</si>
  <si>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</si>
  <si>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</si>
  <si>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</si>
  <si>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</si>
  <si>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</si>
  <si>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</si>
  <si>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</si>
  <si>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</si>
  <si>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</si>
  <si>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</si>
  <si>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</si>
  <si>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</si>
  <si>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</si>
  <si>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</si>
  <si>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</si>
  <si>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</si>
  <si>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</si>
  <si>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</si>
  <si>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</si>
  <si>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</si>
  <si>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</si>
  <si>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</si>
  <si>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</si>
  <si>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</si>
  <si>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</si>
  <si>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</si>
  <si>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</si>
  <si>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</si>
  <si>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</si>
  <si>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</si>
  <si>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</si>
  <si>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</si>
  <si>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</si>
  <si>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</si>
  <si>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</si>
  <si>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</si>
  <si>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</si>
  <si>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</si>
  <si>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</si>
  <si>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</si>
  <si>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</si>
  <si>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</si>
  <si>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</si>
  <si>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</si>
  <si>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</si>
  <si>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</si>
  <si>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</si>
  <si>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</si>
  <si>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</si>
  <si>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</si>
  <si>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</si>
  <si>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</si>
  <si>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</si>
  <si>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</si>
  <si>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</si>
  <si>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</si>
  <si>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</si>
  <si>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</si>
  <si>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</si>
  <si>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</si>
  <si>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</si>
  <si>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</si>
  <si>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</si>
  <si>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</si>
  <si>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</si>
  <si>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</si>
  <si>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</si>
  <si>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</si>
  <si>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</si>
  <si>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</si>
  <si>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</si>
  <si>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</si>
  <si>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</si>
  <si>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</si>
  <si>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</si>
  <si>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</si>
  <si>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</si>
  <si>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</si>
  <si>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</si>
  <si>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</si>
  <si>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</si>
  <si>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</si>
  <si>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</si>
  <si>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</si>
  <si>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</si>
  <si>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</si>
  <si>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</si>
  <si>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</si>
  <si>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</si>
  <si>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</si>
  <si>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</si>
  <si>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</si>
  <si>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</si>
  <si>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</si>
  <si>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</si>
  <si>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</si>
  <si>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</si>
  <si>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</si>
  <si>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</si>
  <si>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</si>
  <si>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</si>
  <si>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</si>
  <si>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</si>
  <si>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</si>
  <si>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</si>
  <si>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</si>
  <si>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</si>
  <si>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</si>
  <si>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</si>
  <si>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</si>
  <si>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</si>
  <si>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</si>
  <si>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</si>
  <si>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</si>
  <si>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</si>
  <si>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</si>
  <si>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</si>
  <si>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</si>
  <si>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</si>
  <si>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</si>
  <si>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</si>
  <si>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</si>
  <si>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</si>
  <si>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</si>
  <si>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</si>
  <si>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</si>
  <si>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</si>
  <si>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</si>
  <si>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</si>
  <si>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</si>
  <si>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</si>
  <si>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</si>
  <si>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</si>
  <si>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</si>
  <si>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</si>
  <si>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</si>
  <si>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</si>
  <si>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</si>
  <si>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</si>
  <si>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</si>
  <si>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</si>
  <si>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</si>
  <si>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</si>
  <si>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</si>
  <si>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</si>
  <si>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</si>
  <si>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</si>
  <si>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</si>
  <si>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</si>
  <si>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</si>
  <si>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</si>
  <si>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</si>
  <si>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</si>
  <si>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</si>
  <si>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</si>
  <si>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</si>
  <si>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</si>
  <si>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</si>
  <si>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</si>
  <si>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</si>
  <si>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</si>
  <si>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</si>
  <si>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</si>
  <si>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</si>
  <si>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</si>
  <si>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</si>
  <si>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</si>
  <si>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</si>
  <si>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</si>
  <si>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</si>
  <si>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</si>
  <si>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</si>
  <si>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</si>
  <si>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</si>
  <si>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</si>
  <si>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</si>
  <si>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</si>
  <si>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</si>
  <si>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</si>
  <si>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</si>
  <si>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</si>
  <si>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</si>
  <si>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</si>
  <si>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</si>
  <si>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</si>
  <si>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</si>
  <si>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</si>
  <si>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</si>
  <si>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</si>
  <si>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</si>
  <si>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</si>
  <si>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</si>
  <si>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</si>
  <si>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</si>
  <si>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</si>
  <si>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</si>
  <si>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</si>
  <si>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</si>
  <si>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</si>
  <si>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</si>
  <si>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</si>
  <si>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</si>
  <si>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</si>
  <si>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</si>
  <si>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</si>
  <si>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</si>
  <si>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</si>
  <si>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</si>
  <si>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</si>
  <si>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</si>
  <si>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</si>
  <si>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</si>
  <si>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</si>
  <si>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</si>
  <si>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</si>
  <si>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</si>
  <si>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</si>
  <si>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</si>
  <si>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</si>
  <si>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</si>
  <si>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</si>
  <si>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</si>
  <si>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</si>
  <si>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</si>
  <si>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</si>
  <si>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</si>
  <si>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</si>
  <si>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</si>
  <si>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</si>
  <si>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</si>
  <si>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</si>
  <si>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</si>
  <si>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</si>
  <si>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</si>
  <si>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</si>
  <si>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</si>
  <si>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</si>
  <si>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</si>
  <si>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</si>
  <si>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</si>
  <si>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</si>
  <si>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</si>
  <si>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</si>
  <si>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</si>
  <si>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</si>
  <si>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</si>
  <si>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</si>
  <si>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</si>
  <si>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</si>
  <si>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</si>
  <si>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</si>
  <si>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</si>
  <si>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</si>
  <si>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</si>
  <si>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</si>
  <si>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</si>
  <si>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</si>
  <si>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</si>
  <si>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</si>
  <si>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</si>
  <si>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</si>
  <si>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</si>
  <si>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</si>
  <si>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</si>
  <si>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</si>
  <si>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</si>
  <si>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</si>
  <si>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</si>
  <si>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</si>
  <si>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</si>
  <si>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</si>
  <si>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</si>
  <si>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</si>
  <si>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</si>
  <si>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</si>
  <si>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</si>
  <si>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</si>
  <si>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</si>
  <si>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</si>
  <si>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</si>
  <si>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</si>
  <si>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</si>
  <si>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</si>
  <si>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</si>
  <si>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</si>
  <si>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</si>
  <si>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</si>
  <si>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</si>
  <si>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</si>
  <si>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</si>
  <si>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</si>
  <si>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</si>
  <si>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</si>
  <si>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</si>
  <si>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</si>
  <si>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</si>
  <si>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</si>
  <si>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</si>
  <si>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</si>
  <si>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</si>
  <si>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</si>
  <si>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</si>
  <si>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</si>
  <si>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</si>
  <si>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</si>
  <si>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</si>
  <si>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</si>
  <si>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</si>
  <si>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</si>
  <si>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</si>
  <si>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</si>
  <si>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</si>
  <si>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</si>
  <si>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</si>
  <si>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</si>
  <si>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</si>
  <si>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</si>
  <si>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</si>
  <si>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</si>
  <si>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</si>
  <si>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</si>
  <si>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</si>
  <si>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</si>
  <si>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</si>
  <si>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</si>
  <si>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</si>
  <si>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</si>
  <si>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</si>
  <si>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</si>
  <si>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</si>
  <si>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</si>
  <si>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</si>
  <si>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</si>
  <si>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</si>
  <si>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</si>
  <si>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</si>
  <si>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</si>
  <si>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</si>
  <si>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</si>
  <si>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</si>
  <si>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</si>
  <si>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</si>
  <si>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</si>
  <si>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</si>
  <si>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</si>
  <si>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</si>
  <si>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</si>
  <si>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</si>
  <si>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</si>
  <si>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</si>
  <si>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</si>
  <si>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</si>
  <si>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</si>
  <si>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</si>
  <si>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</si>
  <si>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</si>
  <si>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</si>
  <si>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</si>
  <si>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</si>
  <si>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</si>
  <si>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</si>
  <si>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</si>
  <si>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</si>
  <si>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</si>
  <si>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</si>
  <si>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</si>
  <si>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</si>
  <si>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</si>
  <si>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</si>
  <si>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</si>
  <si>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</si>
  <si>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</si>
  <si>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</si>
  <si>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</si>
  <si>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</si>
  <si>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</si>
  <si>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</si>
  <si>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</si>
  <si>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</si>
  <si>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</si>
  <si>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</si>
  <si>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</si>
  <si>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</si>
  <si>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</si>
  <si>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</si>
  <si>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</si>
  <si>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</si>
  <si>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</si>
  <si>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</si>
  <si>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</si>
  <si>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</si>
  <si>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</si>
  <si>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</si>
  <si>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</si>
  <si>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</si>
  <si>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</si>
  <si>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</si>
  <si>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</si>
  <si>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</si>
  <si>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</si>
  <si>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</si>
  <si>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</si>
  <si>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</si>
  <si>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</si>
  <si>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</si>
  <si>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</si>
  <si>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</si>
  <si>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</si>
  <si>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</si>
  <si>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</si>
  <si>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</si>
  <si>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</si>
  <si>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</si>
  <si>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</si>
  <si>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</si>
  <si>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</si>
  <si>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</si>
  <si>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</si>
  <si>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</si>
  <si>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</si>
  <si>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</si>
  <si>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</si>
  <si>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</si>
  <si>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</si>
  <si>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</si>
  <si>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</si>
  <si>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</si>
  <si>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</si>
  <si>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</si>
  <si>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</si>
  <si>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</si>
  <si>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</si>
  <si>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</si>
  <si>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</si>
  <si>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</si>
  <si>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</si>
  <si>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</si>
  <si>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</si>
  <si>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</si>
  <si>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</si>
  <si>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</si>
  <si>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</si>
  <si>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</si>
  <si>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</si>
  <si>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</si>
  <si>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</si>
  <si>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</si>
  <si>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</si>
  <si>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</si>
  <si>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</si>
  <si>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</si>
  <si>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</si>
  <si>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</si>
  <si>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</si>
  <si>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</si>
  <si>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</si>
  <si>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</si>
  <si>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</si>
  <si>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</si>
  <si>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</si>
  <si>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</si>
  <si>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</si>
  <si>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</si>
  <si>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</si>
  <si>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</si>
  <si>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</si>
  <si>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</si>
  <si>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</si>
  <si>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</si>
  <si>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</si>
  <si>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</si>
  <si>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</si>
  <si>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</si>
  <si>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</si>
  <si>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</si>
  <si>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</si>
  <si>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</si>
  <si>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</si>
  <si>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</si>
  <si>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</si>
  <si>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</si>
  <si>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</si>
  <si>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</si>
  <si>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</si>
  <si>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</si>
  <si>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</si>
  <si>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</si>
  <si>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</si>
  <si>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</si>
  <si>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</si>
  <si>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</si>
  <si>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</si>
  <si>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</si>
  <si>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</si>
  <si>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</si>
  <si>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</si>
  <si>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</si>
  <si>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</si>
  <si>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</si>
  <si>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</si>
  <si>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</si>
  <si>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</si>
  <si>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</si>
  <si>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</si>
  <si>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</si>
  <si>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</si>
  <si>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</si>
  <si>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</si>
  <si>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</si>
  <si>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</si>
  <si>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</si>
  <si>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</si>
  <si>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</si>
  <si>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</si>
  <si>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</si>
  <si>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</si>
  <si>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</si>
  <si>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</si>
  <si>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</si>
  <si>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</si>
  <si>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</si>
  <si>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</si>
  <si>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</si>
  <si>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</si>
  <si>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</si>
  <si>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</si>
  <si>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</si>
  <si>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</si>
  <si>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</si>
  <si>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</si>
  <si>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</si>
  <si>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</si>
  <si>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</si>
  <si>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</si>
  <si>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</si>
  <si>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</si>
  <si>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</si>
  <si>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</si>
  <si>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</si>
  <si>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</si>
  <si>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</si>
  <si>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</si>
  <si>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</si>
  <si>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</si>
  <si>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</si>
  <si>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</si>
  <si>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</si>
  <si>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</si>
  <si>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</si>
  <si>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</si>
  <si>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</si>
  <si>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</si>
  <si>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</si>
  <si>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</si>
  <si>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</si>
  <si>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</si>
  <si>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</si>
  <si>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</si>
  <si>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</si>
  <si>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</si>
  <si>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</si>
  <si>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</si>
  <si>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</si>
  <si>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</si>
  <si>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</si>
  <si>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</si>
  <si>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</si>
  <si>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</si>
  <si>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</si>
  <si>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</si>
  <si>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</si>
  <si>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</si>
  <si>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</si>
  <si>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</si>
  <si>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</si>
  <si>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</si>
  <si>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</si>
  <si>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</si>
  <si>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</si>
  <si>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</si>
  <si>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</si>
  <si>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</si>
  <si>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</si>
  <si>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</si>
  <si>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</si>
  <si>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</si>
  <si>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</si>
  <si>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</si>
  <si>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</si>
  <si>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</si>
  <si>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</si>
  <si>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</si>
  <si>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</si>
  <si>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</si>
  <si>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</si>
  <si>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</si>
  <si>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</si>
  <si>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</si>
  <si>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</si>
  <si>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</si>
  <si>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</si>
  <si>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</si>
  <si>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</si>
  <si>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</si>
  <si>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</si>
  <si>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</si>
  <si>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</si>
  <si>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</si>
  <si>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</si>
  <si>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</si>
  <si>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</si>
  <si>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</si>
  <si>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</si>
  <si>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</si>
  <si>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</si>
  <si>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</si>
  <si>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</si>
  <si>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</si>
  <si>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</si>
  <si>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</si>
  <si>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</si>
  <si>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</si>
  <si>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</si>
  <si>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</si>
  <si>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</si>
  <si>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</si>
  <si>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</si>
  <si>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</si>
  <si>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</si>
  <si>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</si>
  <si>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</si>
  <si>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</si>
  <si>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</si>
  <si>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</si>
  <si>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</si>
  <si>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</si>
  <si>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</si>
  <si>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</si>
  <si>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</si>
  <si>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</si>
  <si>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</si>
  <si>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</si>
  <si>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</si>
  <si>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</si>
  <si>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</si>
  <si>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</si>
  <si>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</si>
  <si>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</si>
  <si>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</si>
  <si>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</si>
  <si>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</si>
  <si>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</si>
  <si>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</si>
  <si>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</si>
  <si>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</si>
  <si>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</si>
  <si>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</si>
  <si>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</si>
  <si>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</si>
  <si>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</si>
  <si>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</si>
  <si>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</si>
  <si>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</si>
  <si>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</si>
  <si>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</si>
  <si>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</si>
  <si>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</si>
  <si>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</si>
  <si>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</si>
  <si>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</si>
  <si>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</si>
  <si>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</si>
  <si>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</si>
  <si>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</si>
  <si>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</si>
  <si>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</si>
  <si>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</si>
  <si>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</si>
  <si>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</si>
  <si>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</si>
  <si>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</si>
  <si>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</si>
  <si>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</si>
  <si>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</si>
  <si>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</si>
  <si>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</si>
  <si>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</si>
  <si>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</si>
  <si>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</si>
  <si>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</si>
  <si>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</si>
  <si>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</si>
  <si>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</si>
  <si>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</si>
  <si>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</si>
  <si>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</si>
  <si>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</si>
  <si>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</si>
  <si>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</si>
  <si>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</si>
  <si>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</si>
  <si>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</si>
  <si>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</si>
  <si>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</si>
  <si>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</si>
  <si>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</si>
  <si>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</si>
  <si>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</si>
  <si>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</si>
  <si>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</si>
  <si>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</si>
  <si>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</si>
  <si>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</si>
  <si>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</si>
  <si>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</si>
  <si>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</si>
  <si>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</si>
  <si>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</si>
  <si>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</si>
  <si>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</si>
  <si>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</si>
  <si>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</si>
  <si>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</si>
  <si>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</si>
  <si>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</si>
  <si>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</si>
  <si>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</si>
  <si>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</si>
  <si>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</si>
  <si>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</si>
  <si>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</si>
  <si>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</si>
  <si>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</si>
  <si>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</si>
  <si>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</si>
  <si>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</si>
  <si>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</si>
  <si>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</si>
  <si>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</si>
  <si>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</si>
  <si>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</si>
  <si>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</si>
  <si>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</si>
  <si>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</si>
  <si>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</si>
  <si>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</si>
  <si>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</si>
  <si>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</si>
  <si>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</si>
  <si>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</si>
  <si>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</si>
  <si>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</si>
  <si>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</si>
  <si>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</si>
  <si>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</si>
  <si>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</si>
  <si>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</si>
  <si>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</si>
  <si>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</si>
  <si>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</si>
  <si>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</si>
  <si>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</si>
  <si>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</si>
  <si>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</si>
  <si>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</si>
  <si>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</si>
  <si>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</si>
  <si>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</si>
  <si>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</si>
  <si>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</si>
  <si>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</si>
  <si>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</si>
  <si>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</si>
  <si>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</si>
  <si>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</si>
  <si>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</si>
  <si>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</si>
  <si>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</si>
  <si>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</si>
  <si>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</si>
  <si>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</si>
  <si>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</si>
  <si>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</si>
  <si>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</si>
  <si>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</si>
  <si>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</si>
  <si>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</si>
  <si>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</si>
  <si>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</si>
  <si>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</si>
  <si>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</si>
  <si>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</si>
  <si>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</si>
  <si>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</si>
  <si>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</si>
  <si>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</si>
  <si>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</si>
  <si>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</si>
  <si>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</si>
  <si>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</si>
  <si>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</si>
  <si>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</si>
  <si>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</si>
  <si>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</si>
  <si>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</si>
  <si>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</si>
  <si>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</si>
  <si>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</si>
  <si>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</si>
  <si>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</si>
  <si>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</si>
  <si>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</si>
  <si>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</si>
  <si>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</si>
  <si>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</si>
  <si>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</si>
  <si>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</si>
  <si>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</si>
  <si>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</si>
  <si>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</si>
  <si>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</si>
  <si>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</si>
  <si>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</si>
  <si>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</si>
  <si>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</si>
  <si>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</si>
  <si>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</si>
  <si>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</si>
  <si>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</si>
  <si>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</si>
  <si>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</si>
  <si>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</si>
  <si>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</si>
  <si>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</si>
  <si>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</si>
  <si>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</si>
  <si>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</si>
  <si>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</si>
  <si>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</si>
  <si>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</si>
  <si>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</si>
  <si>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</si>
  <si>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</si>
  <si>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</si>
  <si>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</si>
  <si>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</si>
  <si>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</si>
  <si>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</si>
  <si>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</si>
  <si>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</si>
  <si>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</si>
  <si>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</si>
  <si>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</si>
  <si>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</si>
  <si>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</si>
  <si>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</si>
  <si>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</si>
  <si>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</si>
  <si>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</si>
  <si>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</si>
  <si>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</si>
  <si>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</si>
  <si>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</si>
  <si>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</si>
  <si>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</si>
  <si>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</si>
  <si>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</si>
  <si>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</si>
  <si>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</si>
  <si>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</si>
  <si>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</si>
  <si>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</si>
  <si>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</si>
  <si>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</si>
  <si>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</si>
  <si>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</si>
  <si>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</si>
  <si>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</si>
  <si>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</si>
  <si>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</si>
  <si>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</si>
  <si>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</si>
  <si>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</si>
  <si>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</si>
  <si>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</si>
  <si>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</si>
  <si>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</si>
  <si>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</si>
  <si>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</si>
  <si>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</si>
  <si>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</si>
  <si>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</si>
  <si>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</si>
  <si>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</si>
  <si>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</si>
  <si>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</si>
  <si>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</si>
  <si>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</si>
  <si>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</si>
  <si>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</si>
  <si>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</si>
  <si>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</si>
  <si>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</si>
  <si>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</si>
  <si>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</si>
  <si>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</si>
  <si>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</si>
  <si>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</si>
  <si>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</si>
  <si>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</si>
  <si>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</si>
  <si>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</si>
  <si>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</si>
  <si>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</si>
  <si>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</si>
  <si>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</si>
  <si>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</si>
  <si>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</si>
  <si>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</si>
  <si>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</si>
  <si>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</si>
  <si>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</si>
  <si>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</si>
  <si>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</si>
  <si>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</si>
  <si>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</si>
  <si>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</si>
  <si>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</si>
  <si>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</si>
  <si>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</si>
  <si>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</si>
  <si>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</si>
  <si>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</si>
  <si>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</si>
  <si>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</si>
  <si>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</si>
  <si>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</si>
  <si>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</si>
  <si>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</si>
  <si>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</si>
  <si>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</si>
  <si>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</si>
  <si>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</si>
  <si>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</si>
  <si>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</si>
  <si>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</si>
  <si>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</si>
  <si>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</si>
  <si>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</si>
  <si>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</si>
  <si>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</si>
  <si>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</si>
  <si>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</si>
  <si>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</si>
  <si>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</si>
  <si>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</si>
  <si>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</si>
  <si>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</si>
  <si>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</si>
  <si>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</si>
  <si>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</si>
  <si>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</si>
  <si>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</si>
  <si>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</si>
  <si>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</si>
  <si>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</si>
  <si>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</si>
  <si>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</si>
  <si>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</si>
  <si>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</si>
  <si>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</si>
  <si>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</si>
  <si>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</si>
  <si>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</si>
  <si>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</si>
  <si>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</si>
  <si>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</si>
  <si>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</si>
  <si>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</si>
  <si>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</si>
  <si>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</si>
  <si>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</si>
  <si>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</si>
  <si>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</si>
  <si>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</si>
  <si>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</si>
  <si>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</si>
  <si>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</si>
  <si>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</si>
  <si>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</si>
  <si>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</si>
  <si>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</si>
  <si>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</si>
  <si>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</si>
  <si>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</si>
  <si>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</si>
  <si>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</si>
  <si>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</si>
  <si>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</si>
  <si>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</si>
  <si>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</si>
  <si>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</si>
  <si>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</si>
  <si>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</si>
  <si>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</si>
  <si>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</si>
  <si>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</si>
  <si>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</si>
  <si>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</si>
  <si>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</si>
  <si>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</si>
  <si>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</si>
  <si>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</si>
  <si>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</si>
  <si>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</si>
  <si>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</si>
  <si>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</si>
  <si>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</si>
  <si>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</si>
  <si>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</si>
  <si>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</si>
  <si>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</si>
  <si>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</si>
  <si>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</si>
  <si>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</si>
  <si>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</si>
  <si>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</si>
  <si>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</si>
  <si>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</si>
  <si>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</si>
  <si>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</si>
  <si>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</si>
  <si>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</si>
  <si>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</si>
  <si>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</si>
  <si>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</si>
  <si>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</si>
  <si>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</si>
  <si>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</si>
  <si>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</si>
  <si>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</si>
  <si>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</si>
  <si>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</si>
  <si>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</si>
  <si>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</si>
  <si>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</si>
  <si>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</si>
  <si>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</si>
  <si>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</si>
  <si>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</si>
  <si>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</si>
  <si>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</si>
  <si>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</si>
  <si>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</si>
  <si>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</si>
  <si>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</si>
  <si>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</si>
  <si>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</si>
  <si>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</si>
  <si>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</si>
  <si>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</si>
  <si>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</si>
  <si>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</si>
  <si>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</si>
  <si>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</si>
  <si>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</si>
  <si>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</si>
  <si>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</si>
  <si>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</si>
  <si>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</si>
  <si>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</si>
  <si>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</si>
  <si>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</si>
  <si>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</si>
  <si>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</si>
  <si>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</si>
  <si>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</si>
  <si>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</si>
  <si>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</si>
  <si>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</si>
  <si>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</si>
  <si>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</si>
  <si>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</si>
  <si>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</si>
  <si>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</si>
  <si>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</si>
  <si>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</si>
  <si>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</si>
  <si>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</si>
  <si>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</si>
  <si>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</si>
  <si>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</si>
  <si>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</si>
  <si>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</si>
  <si>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</si>
  <si>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</si>
  <si>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</si>
  <si>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</si>
  <si>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</si>
  <si>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</si>
  <si>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</si>
  <si>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</si>
  <si>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</si>
  <si>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</si>
  <si>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</si>
  <si>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</si>
  <si>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</si>
  <si>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</si>
  <si>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</si>
  <si>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</si>
  <si>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</si>
  <si>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</si>
  <si>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</si>
  <si>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</si>
  <si>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</si>
  <si>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</si>
  <si>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</si>
  <si>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</si>
  <si>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</si>
  <si>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</si>
  <si>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</si>
  <si>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</si>
  <si>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</si>
  <si>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</si>
  <si>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</si>
  <si>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</si>
  <si>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</si>
  <si>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</si>
  <si>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</si>
  <si>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</si>
  <si>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</si>
  <si>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</si>
  <si>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</si>
  <si>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</si>
  <si>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</si>
  <si>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</si>
  <si>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</si>
  <si>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</si>
  <si>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</si>
  <si>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</si>
  <si>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</si>
  <si>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</si>
  <si>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</si>
  <si>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</si>
  <si>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</si>
  <si>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</si>
  <si>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</si>
  <si>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</si>
  <si>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</si>
  <si>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</si>
  <si>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</si>
  <si>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</si>
  <si>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</si>
  <si>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</si>
  <si>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</si>
  <si>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</si>
  <si>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</si>
  <si>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</si>
  <si>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</si>
  <si>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</si>
  <si>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</si>
  <si>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</si>
  <si>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</si>
  <si>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</si>
  <si>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</si>
  <si>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</si>
  <si>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</si>
  <si>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</si>
  <si>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</si>
  <si>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</si>
  <si>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</si>
  <si>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</si>
  <si>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</si>
  <si>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</si>
  <si>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</si>
  <si>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</si>
  <si>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</si>
  <si>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</si>
  <si>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</si>
  <si>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</si>
  <si>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</si>
  <si>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</si>
  <si>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</si>
  <si>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</si>
  <si>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</si>
  <si>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</si>
  <si>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</si>
  <si>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</si>
  <si>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</si>
  <si>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</si>
  <si>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</si>
  <si>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</si>
  <si>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</si>
  <si>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</si>
  <si>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</si>
  <si>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</si>
  <si>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</si>
  <si>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</si>
  <si>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</si>
  <si>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</si>
  <si>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</si>
  <si>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</si>
  <si>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</si>
  <si>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</si>
  <si>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</si>
  <si>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</si>
  <si>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</si>
  <si>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</si>
  <si>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</si>
  <si>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</si>
  <si>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</si>
  <si>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</si>
  <si>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</si>
  <si>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</si>
  <si>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</si>
  <si>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</si>
  <si>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</si>
  <si>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</si>
  <si>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</si>
  <si>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</si>
  <si>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</si>
  <si>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</si>
  <si>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</si>
  <si>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</si>
  <si>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</si>
  <si>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</si>
  <si>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</si>
  <si>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</si>
  <si>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</si>
  <si>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</si>
  <si>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</si>
  <si>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</si>
  <si>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</si>
  <si>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</si>
  <si>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</si>
  <si>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</si>
  <si>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</si>
  <si>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</si>
  <si>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</si>
  <si>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</si>
  <si>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</si>
  <si>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</si>
  <si>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</si>
  <si>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</si>
  <si>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</si>
  <si>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</si>
  <si>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</si>
  <si>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</si>
  <si>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</si>
  <si>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</si>
  <si>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</si>
  <si>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</si>
  <si>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</si>
  <si>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</si>
  <si>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</si>
  <si>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</si>
  <si>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</si>
  <si>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</si>
  <si>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</si>
  <si>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</si>
  <si>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</si>
  <si>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</si>
  <si>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</si>
  <si>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</si>
  <si>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</si>
  <si>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</si>
  <si>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</si>
  <si>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</si>
  <si>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</si>
  <si>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</si>
  <si>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</si>
  <si>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</si>
  <si>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</si>
  <si>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</si>
  <si>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</si>
  <si>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</si>
  <si>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</si>
  <si>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</si>
  <si>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</si>
  <si>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</si>
  <si>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</si>
  <si>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</si>
  <si>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</si>
  <si>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</si>
  <si>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</si>
  <si>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</si>
  <si>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</si>
  <si>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</si>
  <si>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</si>
  <si>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</si>
  <si>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</si>
  <si>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</si>
  <si>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</si>
  <si>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</si>
  <si>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</si>
  <si>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</si>
  <si>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</si>
  <si>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</si>
  <si>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</si>
  <si>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</si>
  <si>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</si>
  <si>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</si>
  <si>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</si>
  <si>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</si>
  <si>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</si>
  <si>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</si>
  <si>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</si>
  <si>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</si>
  <si>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</si>
  <si>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</si>
  <si>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</si>
  <si>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</si>
  <si>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</si>
  <si>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</si>
  <si>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</si>
  <si>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</si>
  <si>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</si>
  <si>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</si>
  <si>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</si>
  <si>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</si>
  <si>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</si>
  <si>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</si>
  <si>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</si>
  <si>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</si>
  <si>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</si>
  <si>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</si>
  <si>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</si>
  <si>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</si>
  <si>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</si>
  <si>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</si>
  <si>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</si>
  <si>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</si>
  <si>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</si>
  <si>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</si>
  <si>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</si>
  <si>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</si>
  <si>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</si>
  <si>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</si>
  <si>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</si>
  <si>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</si>
  <si>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</si>
  <si>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</si>
  <si>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</si>
  <si>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</si>
  <si>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</si>
  <si>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</si>
  <si>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</si>
  <si>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</si>
  <si>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</si>
  <si>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</si>
  <si>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</si>
  <si>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</si>
  <si>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</si>
  <si>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</si>
  <si>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</si>
  <si>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</si>
  <si>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</si>
  <si>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</si>
  <si>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</si>
  <si>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</si>
  <si>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</si>
  <si>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</si>
  <si>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</si>
  <si>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</si>
  <si>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</si>
  <si>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</si>
  <si>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</si>
  <si>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</si>
  <si>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</si>
  <si>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</si>
  <si>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</si>
  <si>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</si>
  <si>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</si>
  <si>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</si>
  <si>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</si>
  <si>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</si>
  <si>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</si>
  <si>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</si>
  <si>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</si>
  <si>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</si>
  <si>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</si>
  <si>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</si>
  <si>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</si>
  <si>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</si>
  <si>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</si>
  <si>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</si>
  <si>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</si>
  <si>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</si>
  <si>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</si>
  <si>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</si>
  <si>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</si>
  <si>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</si>
  <si>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</si>
  <si>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</si>
  <si>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</si>
  <si>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</si>
  <si>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</si>
  <si>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</si>
  <si>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</si>
  <si>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</si>
  <si>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</si>
  <si>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</si>
  <si>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</si>
  <si>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</si>
  <si>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</si>
  <si>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</si>
  <si>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</si>
  <si>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</si>
  <si>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</si>
  <si>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</si>
  <si>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</si>
  <si>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</si>
  <si>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</si>
  <si>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</si>
  <si>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</si>
  <si>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</si>
  <si>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</si>
  <si>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</si>
  <si>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</si>
  <si>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</si>
  <si>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</si>
  <si>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</si>
  <si>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</si>
  <si>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</si>
  <si>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</si>
  <si>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</si>
  <si>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</si>
  <si>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</si>
  <si>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</si>
  <si>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</si>
  <si>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</si>
  <si>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</si>
  <si>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</si>
  <si>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</si>
  <si>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</si>
  <si>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</si>
  <si>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</si>
  <si>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</si>
  <si>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</si>
  <si>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</si>
  <si>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</si>
  <si>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</si>
  <si>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</si>
  <si>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</si>
  <si>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</si>
  <si>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</si>
  <si>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</si>
  <si>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</si>
  <si>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</si>
  <si>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</si>
  <si>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</si>
  <si>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</si>
  <si>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</si>
  <si>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</si>
  <si>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</si>
  <si>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</si>
  <si>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</si>
  <si>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</si>
  <si>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</si>
  <si>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</si>
  <si>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</si>
  <si>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</si>
  <si>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</si>
  <si>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</si>
  <si>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</si>
  <si>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</si>
  <si>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</si>
  <si>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</si>
  <si>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</si>
  <si>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</si>
  <si>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</si>
  <si>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</si>
  <si>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</si>
  <si>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</si>
  <si>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</si>
  <si>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</si>
  <si>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</si>
  <si>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</si>
  <si>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</si>
  <si>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</si>
  <si>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</si>
  <si>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</si>
  <si>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</si>
  <si>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</si>
  <si>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</si>
  <si>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</si>
  <si>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</si>
  <si>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</si>
  <si>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</si>
  <si>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</si>
  <si>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</si>
  <si>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</si>
  <si>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</si>
  <si>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</si>
  <si>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</si>
  <si>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</si>
  <si>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</si>
  <si>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</si>
  <si>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</si>
  <si>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</si>
  <si>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</si>
  <si>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</si>
  <si>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</si>
  <si>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</si>
  <si>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</si>
  <si>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</si>
  <si>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</si>
  <si>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</si>
  <si>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</si>
  <si>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</si>
  <si>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</si>
  <si>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</si>
  <si>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</si>
  <si>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</si>
  <si>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</si>
  <si>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</si>
  <si>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</si>
  <si>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</si>
  <si>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</si>
  <si>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</si>
  <si>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</si>
  <si>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</si>
  <si>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</si>
  <si>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</si>
  <si>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</si>
  <si>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</si>
  <si>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</si>
  <si>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</si>
  <si>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</si>
  <si>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</si>
  <si>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</si>
  <si>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</si>
  <si>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</si>
  <si>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</si>
  <si>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</si>
  <si>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</si>
  <si>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</si>
  <si>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</si>
  <si>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</si>
  <si>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</si>
  <si>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</si>
  <si>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</si>
  <si>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</si>
  <si>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</si>
  <si>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</si>
  <si>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</si>
  <si>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</si>
  <si>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</si>
  <si>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</si>
  <si>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</si>
  <si>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</si>
  <si>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</si>
  <si>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</si>
  <si>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</si>
  <si>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</si>
  <si>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</si>
  <si>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</si>
  <si>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</si>
  <si>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</si>
  <si>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</si>
  <si>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</si>
  <si>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</si>
  <si>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</si>
  <si>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</si>
  <si>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</si>
  <si>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</si>
  <si>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</si>
  <si>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</si>
  <si>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</si>
  <si>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</si>
  <si>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</si>
  <si>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</si>
  <si>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</si>
  <si>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</si>
  <si>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</si>
  <si>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</si>
  <si>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</si>
  <si>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</si>
  <si>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</si>
  <si>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</si>
  <si>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</si>
  <si>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</si>
  <si>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</si>
  <si>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</si>
  <si>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</si>
  <si>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</si>
  <si>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</si>
  <si>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</si>
  <si>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</si>
  <si>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</si>
  <si>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</si>
  <si>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</si>
  <si>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</si>
  <si>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</si>
  <si>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</si>
  <si>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</si>
  <si>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</si>
  <si>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</si>
  <si>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</si>
  <si>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</si>
  <si>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</si>
  <si>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</si>
  <si>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</si>
  <si>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</si>
  <si>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</si>
  <si>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</si>
  <si>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</si>
  <si>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</si>
  <si>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</si>
  <si>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</si>
  <si>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</si>
  <si>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</si>
  <si>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</si>
  <si>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</si>
  <si>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</si>
  <si>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</si>
  <si>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</si>
  <si>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</si>
  <si>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</si>
  <si>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</si>
  <si>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</si>
  <si>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</si>
  <si>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</si>
  <si>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</si>
  <si>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</si>
  <si>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</si>
  <si>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</si>
  <si>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</si>
  <si>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</si>
  <si>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</si>
  <si>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</si>
  <si>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</si>
  <si>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</si>
  <si>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</si>
  <si>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</si>
  <si>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</si>
  <si>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</si>
  <si>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</si>
  <si>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</si>
  <si>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</si>
  <si>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</si>
  <si>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</si>
  <si>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</si>
  <si>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</si>
  <si>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</si>
  <si>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</si>
  <si>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</si>
  <si>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</si>
  <si>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</si>
  <si>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</si>
  <si>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</si>
  <si>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</si>
  <si>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</si>
  <si>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</si>
  <si>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</si>
  <si>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</si>
  <si>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</si>
  <si>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</si>
  <si>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</si>
  <si>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</si>
  <si>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</si>
  <si>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</si>
  <si>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</si>
  <si>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</si>
  <si>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</si>
  <si>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</si>
  <si>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</si>
  <si>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</si>
  <si>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</si>
  <si>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</si>
  <si>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</si>
  <si>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</si>
  <si>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</si>
  <si>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</si>
  <si>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</si>
  <si>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</si>
  <si>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</si>
  <si>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</si>
  <si>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</si>
  <si>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</si>
  <si>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</si>
  <si>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</si>
  <si>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</si>
  <si>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</si>
  <si>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</si>
  <si>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</si>
  <si>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</si>
  <si>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</si>
  <si>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</si>
  <si>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</si>
  <si>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</si>
  <si>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</si>
  <si>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</si>
  <si>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</si>
  <si>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</si>
  <si>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</si>
  <si>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</si>
  <si>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</si>
  <si>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</si>
  <si>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</si>
  <si>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</si>
  <si>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</si>
  <si>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</si>
  <si>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</si>
  <si>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</si>
  <si>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</si>
  <si>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</si>
  <si>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</si>
  <si>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</si>
  <si>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</si>
  <si>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</si>
  <si>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</si>
  <si>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</si>
  <si>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</si>
  <si>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</si>
  <si>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</si>
  <si>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</si>
  <si>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</si>
  <si>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</si>
  <si>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</si>
  <si>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</si>
  <si>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</si>
  <si>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</si>
  <si>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</si>
  <si>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</si>
  <si>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</si>
  <si>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</si>
  <si>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</si>
  <si>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</si>
  <si>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</si>
  <si>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</si>
  <si>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</si>
  <si>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</si>
  <si>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</si>
  <si>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</si>
  <si>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</si>
  <si>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</si>
  <si>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</si>
  <si>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</si>
  <si>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</si>
  <si>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</si>
  <si>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</si>
  <si>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</si>
  <si>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</si>
  <si>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</si>
  <si>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</si>
  <si>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</si>
  <si>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</si>
  <si>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</si>
  <si>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</si>
  <si>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</si>
  <si>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</si>
  <si>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</si>
  <si>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</si>
  <si>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</si>
  <si>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</si>
  <si>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</si>
  <si>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</si>
  <si>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</si>
  <si>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</si>
  <si>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</si>
  <si>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</si>
  <si>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</si>
  <si>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</si>
  <si>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</si>
  <si>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</si>
  <si>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</si>
  <si>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</si>
  <si>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</si>
  <si>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</si>
  <si>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</si>
  <si>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</si>
  <si>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</si>
  <si>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</si>
  <si>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</si>
  <si>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</si>
  <si>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</si>
  <si>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</si>
  <si>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</si>
  <si>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</si>
  <si>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</si>
  <si>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</si>
  <si>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</si>
  <si>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</si>
  <si>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</si>
  <si>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</si>
  <si>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</si>
  <si>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</si>
  <si>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</si>
  <si>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</si>
  <si>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</si>
  <si>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</si>
  <si>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</si>
  <si>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</si>
  <si>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</si>
  <si>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</si>
  <si>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</si>
  <si>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</si>
  <si>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</si>
  <si>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</si>
  <si>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</si>
  <si>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</si>
  <si>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</si>
  <si>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</si>
  <si>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</si>
  <si>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</si>
  <si>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</si>
  <si>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</si>
  <si>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</si>
  <si>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</si>
  <si>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</si>
  <si>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</si>
  <si>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</si>
  <si>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</si>
  <si>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</si>
  <si>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</si>
  <si>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</si>
  <si>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</si>
  <si>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</si>
  <si>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</si>
  <si>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</si>
  <si>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</si>
  <si>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</si>
  <si>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</si>
  <si>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</si>
  <si>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</si>
  <si>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</si>
  <si>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</si>
  <si>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</si>
  <si>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</si>
  <si>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</si>
  <si>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</si>
  <si>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</si>
  <si>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</si>
  <si>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</si>
  <si>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</si>
  <si>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</si>
  <si>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</si>
  <si>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</si>
  <si>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</si>
  <si>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</si>
  <si>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</si>
  <si>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</si>
  <si>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</si>
  <si>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</si>
  <si>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</si>
  <si>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</si>
  <si>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</si>
  <si>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</si>
  <si>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</si>
  <si>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</si>
  <si>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</si>
  <si>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</si>
  <si>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</si>
  <si>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</si>
  <si>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</si>
  <si>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</si>
  <si>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</si>
  <si>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</si>
  <si>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</si>
  <si>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</si>
  <si>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</si>
  <si>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</si>
  <si>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</si>
  <si>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</si>
  <si>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</si>
  <si>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</si>
  <si>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</si>
  <si>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</si>
  <si>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</si>
  <si>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</si>
  <si>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</si>
  <si>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</si>
  <si>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</si>
  <si>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</si>
  <si>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</si>
  <si>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</si>
  <si>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</si>
  <si>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</si>
  <si>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</si>
  <si>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</si>
  <si>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</si>
  <si>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</si>
  <si>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</si>
  <si>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</si>
  <si>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</si>
  <si>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</si>
  <si>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</si>
  <si>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</si>
  <si>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</si>
  <si>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</si>
  <si>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</si>
  <si>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</si>
  <si>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</si>
  <si>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</si>
  <si>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</si>
  <si>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</si>
  <si>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</si>
  <si>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</si>
  <si>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</si>
  <si>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</si>
  <si>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</si>
  <si>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</si>
  <si>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</si>
  <si>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</si>
  <si>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</si>
  <si>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</si>
  <si>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</si>
  <si>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</si>
  <si>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</si>
  <si>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</si>
  <si>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</si>
  <si>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</si>
  <si>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</si>
  <si>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</si>
  <si>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</si>
  <si>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</si>
  <si>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</si>
  <si>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</si>
  <si>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</si>
  <si>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</si>
  <si>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</si>
  <si>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</si>
  <si>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</si>
  <si>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</si>
  <si>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</si>
  <si>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</si>
  <si>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</si>
  <si>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</si>
  <si>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</si>
  <si>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</si>
  <si>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</si>
  <si>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</si>
  <si>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</si>
  <si>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</si>
  <si>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</si>
  <si>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</si>
  <si>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</si>
  <si>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</si>
  <si>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</si>
  <si>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</si>
  <si>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</si>
  <si>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</si>
  <si>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</si>
  <si>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</si>
  <si>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</si>
  <si>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</si>
  <si>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</si>
  <si>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</si>
  <si>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</si>
  <si>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</si>
  <si>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</si>
  <si>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</si>
  <si>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</si>
  <si>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</si>
  <si>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</si>
  <si>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</si>
  <si>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</si>
  <si>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</si>
  <si>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</si>
  <si>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</si>
  <si>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</si>
  <si>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</si>
  <si>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</si>
  <si>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</si>
  <si>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</si>
  <si>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</si>
  <si>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</si>
  <si>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</si>
  <si>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</si>
  <si>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</si>
  <si>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</si>
  <si>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</si>
  <si>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</si>
  <si>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</si>
  <si>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</si>
  <si>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</si>
  <si>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</si>
  <si>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</si>
  <si>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</si>
  <si>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</si>
  <si>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</si>
  <si>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</si>
  <si>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</si>
  <si>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</si>
  <si>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</si>
  <si>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</si>
  <si>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</si>
  <si>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</si>
  <si>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</si>
  <si>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</si>
  <si>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</si>
  <si>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</si>
  <si>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</si>
  <si>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</si>
  <si>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</si>
  <si>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</si>
  <si>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</si>
  <si>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</si>
  <si>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</si>
  <si>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</si>
  <si>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</si>
  <si>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</si>
  <si>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</si>
  <si>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</si>
  <si>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</si>
  <si>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</si>
  <si>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</si>
  <si>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</si>
  <si>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</si>
  <si>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</si>
  <si>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</si>
  <si>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</si>
  <si>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</si>
  <si>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</si>
  <si>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</si>
  <si>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</si>
  <si>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</si>
  <si>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</si>
  <si>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</si>
  <si>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</si>
  <si>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</si>
  <si>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</si>
  <si>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</si>
  <si>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</si>
  <si>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</si>
  <si>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</si>
  <si>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</si>
  <si>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</si>
  <si>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</si>
  <si>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</si>
  <si>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</si>
  <si>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</si>
  <si>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</si>
  <si>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</si>
  <si>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</si>
  <si>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</si>
  <si>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</si>
  <si>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</si>
  <si>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</si>
  <si>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</si>
  <si>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</si>
  <si>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</si>
  <si>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</si>
  <si>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</si>
  <si>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</si>
  <si>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</si>
  <si>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</si>
  <si>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</si>
  <si>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</si>
  <si>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</si>
  <si>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</si>
  <si>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</si>
  <si>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</si>
  <si>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</si>
  <si>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</si>
  <si>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</si>
  <si>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</si>
  <si>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</si>
  <si>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</si>
  <si>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</si>
  <si>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</si>
  <si>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</si>
  <si>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</si>
  <si>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</si>
  <si>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</si>
  <si>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</si>
  <si>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</si>
  <si>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</si>
  <si>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</si>
  <si>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</si>
  <si>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</si>
  <si>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</si>
  <si>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</si>
  <si>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</si>
  <si>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</si>
  <si>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</si>
  <si>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</si>
  <si>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</si>
  <si>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</si>
  <si>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</si>
  <si>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</si>
  <si>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</si>
  <si>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</si>
  <si>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</si>
  <si>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</si>
  <si>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</si>
  <si>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</si>
  <si>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</si>
  <si>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</si>
  <si>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</si>
  <si>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</si>
  <si>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</si>
  <si>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</si>
  <si>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</si>
  <si>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</si>
  <si>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</si>
  <si>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</si>
  <si>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</si>
  <si>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</si>
  <si>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</si>
  <si>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</si>
  <si>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</si>
  <si>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</si>
  <si>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</si>
  <si>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</si>
  <si>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</si>
  <si>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</si>
  <si>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</si>
  <si>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</si>
  <si>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</si>
  <si>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</si>
  <si>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</si>
  <si>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</si>
  <si>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</si>
  <si>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</si>
  <si>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</si>
  <si>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</si>
  <si>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</si>
  <si>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</si>
  <si>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</si>
  <si>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</si>
  <si>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</si>
  <si>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</si>
  <si>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</si>
  <si>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</si>
  <si>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</si>
  <si>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</si>
  <si>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</si>
  <si>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</si>
  <si>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</si>
  <si>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</si>
  <si>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</si>
  <si>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</si>
  <si>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</si>
  <si>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</si>
  <si>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</si>
  <si>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</si>
  <si>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</si>
  <si>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</si>
  <si>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</si>
  <si>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</si>
  <si>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</si>
  <si>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</si>
  <si>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</si>
  <si>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</si>
  <si>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</si>
  <si>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</si>
  <si>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</si>
  <si>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</si>
  <si>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</si>
  <si>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</si>
  <si>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</si>
  <si>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</si>
  <si>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</si>
  <si>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</si>
  <si>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</si>
  <si>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</si>
  <si>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</si>
  <si>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</si>
  <si>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</si>
  <si>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</si>
  <si>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</si>
  <si>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</si>
  <si>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</si>
  <si>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</si>
  <si>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</si>
  <si>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</si>
  <si>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</si>
  <si>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</si>
  <si>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</si>
  <si>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</si>
  <si>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</si>
  <si>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</si>
  <si>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</si>
  <si>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</si>
  <si>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</si>
  <si>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</si>
  <si>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</si>
  <si>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</si>
  <si>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</si>
  <si>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</si>
  <si>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</si>
  <si>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</si>
  <si>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</si>
  <si>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</si>
  <si>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</si>
  <si>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</si>
  <si>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</si>
  <si>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</si>
  <si>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</si>
  <si>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</si>
  <si>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</si>
  <si>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</si>
  <si>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</si>
  <si>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</si>
  <si>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</si>
  <si>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</si>
  <si>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</si>
  <si>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</si>
  <si>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</si>
  <si>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</si>
  <si>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</si>
  <si>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</si>
  <si>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</si>
  <si>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</si>
  <si>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</si>
  <si>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</si>
  <si>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</si>
  <si>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</si>
  <si>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</si>
  <si>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</si>
  <si>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</si>
  <si>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</si>
  <si>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</si>
  <si>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</si>
  <si>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</si>
  <si>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</si>
  <si>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</si>
  <si>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</si>
  <si>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</si>
  <si>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</si>
  <si>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</si>
  <si>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</si>
  <si>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</si>
  <si>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</si>
  <si>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</si>
  <si>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</si>
  <si>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</si>
  <si>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</si>
  <si>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</si>
  <si>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</si>
  <si>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</si>
  <si>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</si>
  <si>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</si>
  <si>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</si>
  <si>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</si>
  <si>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</si>
  <si>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</si>
  <si>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</si>
  <si>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</si>
  <si>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</si>
  <si>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</si>
  <si>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</si>
  <si>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</si>
  <si>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</si>
  <si>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</si>
  <si>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</si>
  <si>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</si>
  <si>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</si>
  <si>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</si>
  <si>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</si>
  <si>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</si>
  <si>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</si>
  <si>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</si>
  <si>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</si>
  <si>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</si>
  <si>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</si>
  <si>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</si>
  <si>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</si>
  <si>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</si>
  <si>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</si>
  <si>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</si>
  <si>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</si>
  <si>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</si>
  <si>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</si>
  <si>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</si>
  <si>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</si>
  <si>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</si>
  <si>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</si>
  <si>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</si>
  <si>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</si>
  <si>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</si>
  <si>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</si>
  <si>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</si>
  <si>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</si>
  <si>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</si>
  <si>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</si>
  <si>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</si>
  <si>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</si>
  <si>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</si>
  <si>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</si>
  <si>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</si>
  <si>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</si>
  <si>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</si>
  <si>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</si>
  <si>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</si>
  <si>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</si>
  <si>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</si>
  <si>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</si>
  <si>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</si>
  <si>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</si>
  <si>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</si>
  <si>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</si>
  <si>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</si>
  <si>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</si>
  <si>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</si>
  <si>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</si>
  <si>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</si>
  <si>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</si>
  <si>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</si>
  <si>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</si>
  <si>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</si>
  <si>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</si>
  <si>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</si>
  <si>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</si>
  <si>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</si>
  <si>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</si>
  <si>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</si>
  <si>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</si>
  <si>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</si>
  <si>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</si>
  <si>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</si>
  <si>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</si>
  <si>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</si>
  <si>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</si>
  <si>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</si>
  <si>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</si>
  <si>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</si>
  <si>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</si>
  <si>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</si>
  <si>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</si>
  <si>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</si>
  <si>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</si>
  <si>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</si>
  <si>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</si>
  <si>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</si>
  <si>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</si>
  <si>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</si>
  <si>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</si>
  <si>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</si>
  <si>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</si>
  <si>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</si>
  <si>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</si>
  <si>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</si>
  <si>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</si>
  <si>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</si>
  <si>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</si>
  <si>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</si>
  <si>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</si>
  <si>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</si>
  <si>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</si>
  <si>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</si>
  <si>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</si>
  <si>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</si>
  <si>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</si>
  <si>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</si>
  <si>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</si>
  <si>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</si>
  <si>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</si>
  <si>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</si>
  <si>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</si>
  <si>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</si>
  <si>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</si>
  <si>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</si>
  <si>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</si>
  <si>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</si>
  <si>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</si>
  <si>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</si>
  <si>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</si>
  <si>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</si>
  <si>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</si>
  <si>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</si>
  <si>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</si>
  <si>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</si>
  <si>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</si>
  <si>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</si>
  <si>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</si>
  <si>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</si>
  <si>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</si>
  <si>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</si>
  <si>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</si>
  <si>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</si>
  <si>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</si>
  <si>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</si>
  <si>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</si>
  <si>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</si>
  <si>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</si>
  <si>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</si>
  <si>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</si>
  <si>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</si>
  <si>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</si>
  <si>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</si>
  <si>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</si>
  <si>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</si>
  <si>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</si>
  <si>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</si>
  <si>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</si>
  <si>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</si>
  <si>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</si>
  <si>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</si>
  <si>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</si>
  <si>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</si>
  <si>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</si>
  <si>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</si>
  <si>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</si>
  <si>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</si>
  <si>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</si>
  <si>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</si>
  <si>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</si>
  <si>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</si>
  <si>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</si>
  <si>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</si>
  <si>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</si>
  <si>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</si>
  <si>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</si>
  <si>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</si>
  <si>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</si>
  <si>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</si>
  <si>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</si>
  <si>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</si>
  <si>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</si>
  <si>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</si>
  <si>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</si>
  <si>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</si>
  <si>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</si>
  <si>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</si>
  <si>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</si>
  <si>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</si>
  <si>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</si>
  <si>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</si>
  <si>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</si>
  <si>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</si>
  <si>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</si>
  <si>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</si>
  <si>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</si>
  <si>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</si>
  <si>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</si>
  <si>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</si>
  <si>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</si>
  <si>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</si>
  <si>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</si>
  <si>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</si>
  <si>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</si>
  <si>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</si>
  <si>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</si>
  <si>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</si>
  <si>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</si>
  <si>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</si>
  <si>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</si>
  <si>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</si>
  <si>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</si>
  <si>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</si>
  <si>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</si>
  <si>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</si>
  <si>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</si>
  <si>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</si>
  <si>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</si>
  <si>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</si>
  <si>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</si>
  <si>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</si>
  <si>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</si>
  <si>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</si>
  <si>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</si>
  <si>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</si>
  <si>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</si>
  <si>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</si>
  <si>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</si>
  <si>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</si>
  <si>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</si>
  <si>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</si>
  <si>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</si>
  <si>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</si>
  <si>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</si>
  <si>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</si>
  <si>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</si>
  <si>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</si>
  <si>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</si>
  <si>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</si>
  <si>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</si>
  <si>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</si>
  <si>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</si>
  <si>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</si>
  <si>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</si>
  <si>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</si>
  <si>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</si>
  <si>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</si>
  <si>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</si>
  <si>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</si>
  <si>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</si>
  <si>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</si>
  <si>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</si>
  <si>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</si>
  <si>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</si>
  <si>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</si>
  <si>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</si>
  <si>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</si>
  <si>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</si>
  <si>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</si>
  <si>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</si>
  <si>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</si>
  <si>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</si>
  <si>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</si>
  <si>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</si>
  <si>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</si>
  <si>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</si>
  <si>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</si>
  <si>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</si>
  <si>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</si>
  <si>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</si>
  <si>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</si>
  <si>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</si>
  <si>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</si>
  <si>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</si>
  <si>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</si>
  <si>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</si>
  <si>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</si>
  <si>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</si>
  <si>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</si>
  <si>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</si>
  <si>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</si>
  <si>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</si>
  <si>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</si>
  <si>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</si>
  <si>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</si>
  <si>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</si>
  <si>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</si>
  <si>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</si>
  <si>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</si>
  <si>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</si>
  <si>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</si>
  <si>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</si>
  <si>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</si>
  <si>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</si>
  <si>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</si>
  <si>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</si>
  <si>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</si>
  <si>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</si>
  <si>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</si>
  <si>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</si>
  <si>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</si>
  <si>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</si>
  <si>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</si>
  <si>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</si>
  <si>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</si>
  <si>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</si>
  <si>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</si>
  <si>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</si>
  <si>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</si>
  <si>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</si>
  <si>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</si>
  <si>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</si>
  <si>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</si>
  <si>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</si>
  <si>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</si>
  <si>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</si>
  <si>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</si>
  <si>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</si>
  <si>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</si>
  <si>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</si>
  <si>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</si>
  <si>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</si>
  <si>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</si>
  <si>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</si>
  <si>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</si>
  <si>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</si>
  <si>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</si>
  <si>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</si>
  <si>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</si>
  <si>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</si>
  <si>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</si>
  <si>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</si>
  <si>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</si>
  <si>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</si>
  <si>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</si>
  <si>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</si>
  <si>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</si>
  <si>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</si>
  <si>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</si>
  <si>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</si>
  <si>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</si>
  <si>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</si>
  <si>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</si>
  <si>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</si>
  <si>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</si>
  <si>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</si>
  <si>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</si>
  <si>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</si>
  <si>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</si>
  <si>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</si>
  <si>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</si>
  <si>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</si>
  <si>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</si>
  <si>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</si>
  <si>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</si>
  <si>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</si>
  <si>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</si>
  <si>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</si>
  <si>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</si>
  <si>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</si>
  <si>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</si>
  <si>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</si>
  <si>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</si>
  <si>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</si>
  <si>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</si>
  <si>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</si>
  <si>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</si>
  <si>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</si>
  <si>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</si>
  <si>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</si>
  <si>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</si>
  <si>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</si>
  <si>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</si>
  <si>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</si>
  <si>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</si>
  <si>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</si>
  <si>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</si>
  <si>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</si>
  <si>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</si>
  <si>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</si>
  <si>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</si>
  <si>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</si>
  <si>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</si>
  <si>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</si>
  <si>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</si>
  <si>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</si>
  <si>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</si>
  <si>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</si>
  <si>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</si>
  <si>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</si>
  <si>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</si>
  <si>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</si>
  <si>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</si>
  <si>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</si>
  <si>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</si>
  <si>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</si>
  <si>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</si>
  <si>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</si>
  <si>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</si>
  <si>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</si>
  <si>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</si>
  <si>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</si>
  <si>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</si>
  <si>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</si>
  <si>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</si>
  <si>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</si>
  <si>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</si>
  <si>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</si>
  <si>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</si>
  <si>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</si>
  <si>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</si>
  <si>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</si>
  <si>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</si>
  <si>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</si>
  <si>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</si>
  <si>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</si>
  <si>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</si>
  <si>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</si>
  <si>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</si>
  <si>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</si>
  <si>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</si>
  <si>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</si>
  <si>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</si>
  <si>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</si>
  <si>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</si>
  <si>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</si>
  <si>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</si>
  <si>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</si>
  <si>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</si>
  <si>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</si>
  <si>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</si>
  <si>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</si>
  <si>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</si>
  <si>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</si>
  <si>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</si>
  <si>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</si>
  <si>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</si>
  <si>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</si>
  <si>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</si>
  <si>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</si>
  <si>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</si>
  <si>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</si>
  <si>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</si>
  <si>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</si>
  <si>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</si>
  <si>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</si>
  <si>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</si>
  <si>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</si>
  <si>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</si>
  <si>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</si>
  <si>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</si>
  <si>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</si>
  <si>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</si>
  <si>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</si>
  <si>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</si>
  <si>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</si>
  <si>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</si>
  <si>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</si>
  <si>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</si>
  <si>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</si>
  <si>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</si>
  <si>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</si>
  <si>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</si>
  <si>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</si>
  <si>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</si>
  <si>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</si>
  <si>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</si>
  <si>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</si>
  <si>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</si>
  <si>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</si>
  <si>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</si>
  <si>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</si>
  <si>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</si>
  <si>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</si>
  <si>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</si>
  <si>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</si>
  <si>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</si>
  <si>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</si>
  <si>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</si>
  <si>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</si>
  <si>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</si>
  <si>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</si>
  <si>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</si>
  <si>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</si>
  <si>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</si>
  <si>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</si>
  <si>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</si>
  <si>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</si>
  <si>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</si>
  <si>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</si>
  <si>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</si>
  <si>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</si>
  <si>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</si>
  <si>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</si>
  <si>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</si>
  <si>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</si>
  <si>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</si>
  <si>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</si>
  <si>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</si>
  <si>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</si>
  <si>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</si>
  <si>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</si>
  <si>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</si>
  <si>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</si>
  <si>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</si>
  <si>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</si>
  <si>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</si>
  <si>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</si>
  <si>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</si>
  <si>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</si>
  <si>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</si>
  <si>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</si>
  <si>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</si>
  <si>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</si>
  <si>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</si>
  <si>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</si>
  <si>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</si>
  <si>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</si>
  <si>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</si>
  <si>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</si>
  <si>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</si>
  <si>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</si>
  <si>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</si>
  <si>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</si>
  <si>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</si>
  <si>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</si>
  <si>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</si>
  <si>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</si>
  <si>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</si>
  <si>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</si>
  <si>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</si>
  <si>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</si>
  <si>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</si>
  <si>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</si>
  <si>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</si>
  <si>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</si>
  <si>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</si>
  <si>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</si>
  <si>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</si>
  <si>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</si>
  <si>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</si>
  <si>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</si>
  <si>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</si>
  <si>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</si>
  <si>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</si>
  <si>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</si>
  <si>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</si>
  <si>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</si>
  <si>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</si>
  <si>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</si>
  <si>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</si>
  <si>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</si>
  <si>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</si>
  <si>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</si>
  <si>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</si>
  <si>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</si>
  <si>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</si>
  <si>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</si>
  <si>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</si>
  <si>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</si>
  <si>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</si>
  <si>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</si>
  <si>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</si>
  <si>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</si>
  <si>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</si>
  <si>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</si>
  <si>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</si>
  <si>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</si>
  <si>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</si>
  <si>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</si>
  <si>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</si>
  <si>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</si>
  <si>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</si>
  <si>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</si>
  <si>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</si>
  <si>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</si>
  <si>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</si>
  <si>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</si>
  <si>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</si>
  <si>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</si>
  <si>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</si>
  <si>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</si>
  <si>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</si>
  <si>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</si>
  <si>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</si>
  <si>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</si>
  <si>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</si>
  <si>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</si>
  <si>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</si>
  <si>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</si>
  <si>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</si>
  <si>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</si>
  <si>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</si>
  <si>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</si>
  <si>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</si>
  <si>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</si>
  <si>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</si>
  <si>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</si>
  <si>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</si>
  <si>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</si>
  <si>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</si>
  <si>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</si>
  <si>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</si>
  <si>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</si>
  <si>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</si>
  <si>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</si>
  <si>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</si>
  <si>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</si>
  <si>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</si>
  <si>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</si>
  <si>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</si>
  <si>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</si>
  <si>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</si>
  <si>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</si>
  <si>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</si>
  <si>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</si>
  <si>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</si>
  <si>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</si>
  <si>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</si>
  <si>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</si>
  <si>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</si>
  <si>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</si>
  <si>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</si>
  <si>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</si>
  <si>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</si>
  <si>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</si>
  <si>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</si>
  <si>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</si>
  <si>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</si>
  <si>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</si>
  <si>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</si>
  <si>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</si>
  <si>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</si>
  <si>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</si>
  <si>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</si>
  <si>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</si>
  <si>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</si>
  <si>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</si>
  <si>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</si>
  <si>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</si>
  <si>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</si>
  <si>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</si>
  <si>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</si>
  <si>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</si>
  <si>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</si>
  <si>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</si>
  <si>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</si>
  <si>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</si>
  <si>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</si>
  <si>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</si>
  <si>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</si>
  <si>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</si>
  <si>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</si>
  <si>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</si>
  <si>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</si>
  <si>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</si>
  <si>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</si>
  <si>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</si>
  <si>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</si>
  <si>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</si>
  <si>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</si>
  <si>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</si>
  <si>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</si>
  <si>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</si>
  <si>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</si>
  <si>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</si>
  <si>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</si>
  <si>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</si>
  <si>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</si>
  <si>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</si>
  <si>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</si>
  <si>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</si>
  <si>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</si>
  <si>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</si>
  <si>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</si>
  <si>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</si>
  <si>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</si>
  <si>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</si>
  <si>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</si>
  <si>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</si>
  <si>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</si>
  <si>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</si>
  <si>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</si>
  <si>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</si>
  <si>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</si>
  <si>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</si>
  <si>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</si>
  <si>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</si>
  <si>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</si>
  <si>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</si>
  <si>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</si>
  <si>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</si>
  <si>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</si>
  <si>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</si>
  <si>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</si>
  <si>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</si>
  <si>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</si>
  <si>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</si>
  <si>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</si>
  <si>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</si>
  <si>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</si>
  <si>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</si>
  <si>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</si>
  <si>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</si>
  <si>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</si>
  <si>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</si>
  <si>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</si>
  <si>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</si>
  <si>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</si>
  <si>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</si>
  <si>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</si>
  <si>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</si>
  <si>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</si>
  <si>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</si>
  <si>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</si>
  <si>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</si>
  <si>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</si>
  <si>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</si>
  <si>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</si>
  <si>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</si>
  <si>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</si>
  <si>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</si>
  <si>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</si>
  <si>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</si>
  <si>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</si>
  <si>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</si>
  <si>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</si>
  <si>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</si>
  <si>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</si>
  <si>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</si>
  <si>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</si>
  <si>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</si>
  <si>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</si>
  <si>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</si>
  <si>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</si>
  <si>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</si>
  <si>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</si>
  <si>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</si>
  <si>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</si>
  <si>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</si>
  <si>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</si>
  <si>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</si>
  <si>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</si>
  <si>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</si>
  <si>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</si>
  <si>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</si>
  <si>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</si>
  <si>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</si>
  <si>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</si>
  <si>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</si>
  <si>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</si>
  <si>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</si>
  <si>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</si>
  <si>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</si>
  <si>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</si>
  <si>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</si>
  <si>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</si>
  <si>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</si>
  <si>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</si>
  <si>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</si>
  <si>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</si>
  <si>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</si>
  <si>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</si>
  <si>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</si>
  <si>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</si>
  <si>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</si>
  <si>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</si>
  <si>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</si>
  <si>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</si>
  <si>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</si>
  <si>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</si>
  <si>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</si>
  <si>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</si>
  <si>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</si>
  <si>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</si>
  <si>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</si>
  <si>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</si>
  <si>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</si>
  <si>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</si>
  <si>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</si>
  <si>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</si>
  <si>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</si>
  <si>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</si>
  <si>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</si>
  <si>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</si>
  <si>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</si>
  <si>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</si>
  <si>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</si>
  <si>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</si>
  <si>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</si>
  <si>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</si>
  <si>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</si>
  <si>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</si>
  <si>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</si>
  <si>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</si>
  <si>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</si>
  <si>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</si>
  <si>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</si>
  <si>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</si>
  <si>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</si>
  <si>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</si>
  <si>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</si>
  <si>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</si>
  <si>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</si>
  <si>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</si>
  <si>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</si>
  <si>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</si>
  <si>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</si>
  <si>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</si>
  <si>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</si>
  <si>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</si>
  <si>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</si>
  <si>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</si>
  <si>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</si>
  <si>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</si>
  <si>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</si>
  <si>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</si>
  <si>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</si>
  <si>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</si>
  <si>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</si>
  <si>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</si>
  <si>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</si>
  <si>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</si>
  <si>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</si>
  <si>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</si>
  <si>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</si>
  <si>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</si>
  <si>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</si>
  <si>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</si>
  <si>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</si>
  <si>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</si>
  <si>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</si>
  <si>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</si>
  <si>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</si>
  <si>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</si>
  <si>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</si>
  <si>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</si>
  <si>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</si>
  <si>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</si>
  <si>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</si>
  <si>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</si>
  <si>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</si>
  <si>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</si>
  <si>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</si>
  <si>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</si>
  <si>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</si>
  <si>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</si>
  <si>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</si>
  <si>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</si>
  <si>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</si>
  <si>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</si>
  <si>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</si>
  <si>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</si>
  <si>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</si>
  <si>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</si>
  <si>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</si>
  <si>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</si>
  <si>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</si>
  <si>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</si>
  <si>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</si>
  <si>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</si>
  <si>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</si>
  <si>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</si>
  <si>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</si>
  <si>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</si>
  <si>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</si>
  <si>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</si>
  <si>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</si>
  <si>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</si>
  <si>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</si>
  <si>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</si>
  <si>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</si>
  <si>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</si>
  <si>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</si>
  <si>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</si>
  <si>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</si>
  <si>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</si>
  <si>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</si>
  <si>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</si>
  <si>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</si>
  <si>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</si>
  <si>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</si>
  <si>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</si>
  <si>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</si>
  <si>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</si>
  <si>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</si>
  <si>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</si>
  <si>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</si>
  <si>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</si>
  <si>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</si>
  <si>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</si>
  <si>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</si>
  <si>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</si>
  <si>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</si>
  <si>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</si>
  <si>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</si>
  <si>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</si>
  <si>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</si>
  <si>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</si>
  <si>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</si>
  <si>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</si>
  <si>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</si>
  <si>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</si>
  <si>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</si>
  <si>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</si>
  <si>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</si>
  <si>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</si>
  <si>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</si>
  <si>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</si>
  <si>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</si>
  <si>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</si>
  <si>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</si>
  <si>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</si>
  <si>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</si>
  <si>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</si>
  <si>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</si>
  <si>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</si>
  <si>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</si>
  <si>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</si>
  <si>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</si>
  <si>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</si>
  <si>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</si>
  <si>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</si>
  <si>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</si>
  <si>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</si>
  <si>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</si>
  <si>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</si>
  <si>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</si>
  <si>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</si>
  <si>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</si>
  <si>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</si>
  <si>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</si>
  <si>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</si>
  <si>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</si>
  <si>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</si>
  <si>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</si>
  <si>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</si>
  <si>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</si>
  <si>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</si>
  <si>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</si>
  <si>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</si>
  <si>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</si>
  <si>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</si>
  <si>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</si>
  <si>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</si>
  <si>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</si>
  <si>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</si>
  <si>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</si>
  <si>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</si>
  <si>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</si>
  <si>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</si>
  <si>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</si>
  <si>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</si>
  <si>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</si>
  <si>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</si>
  <si>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</si>
  <si>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</si>
  <si>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</si>
  <si>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</si>
  <si>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</si>
  <si>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</si>
  <si>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</si>
  <si>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</si>
  <si>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</si>
  <si>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</si>
  <si>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</si>
  <si>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</si>
  <si>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</si>
  <si>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</si>
  <si>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</si>
  <si>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</si>
  <si>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</si>
  <si>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</si>
  <si>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</si>
  <si>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</si>
  <si>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</si>
  <si>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</si>
  <si>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</si>
  <si>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</si>
  <si>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</si>
  <si>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</si>
  <si>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</si>
  <si>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</si>
  <si>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</si>
  <si>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</si>
  <si>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</si>
  <si>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</si>
  <si>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</si>
  <si>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</si>
  <si>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</si>
  <si>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</si>
  <si>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</si>
  <si>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</si>
  <si>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</si>
  <si>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</si>
  <si>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</si>
  <si>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</si>
  <si>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</si>
  <si>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</si>
  <si>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</si>
  <si>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</si>
  <si>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</si>
  <si>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</si>
  <si>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</si>
  <si>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</si>
  <si>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</si>
  <si>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</si>
  <si>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</si>
  <si>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</si>
  <si>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</si>
  <si>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</si>
  <si>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</si>
  <si>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</si>
  <si>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</si>
  <si>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</si>
  <si>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</si>
  <si>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</si>
  <si>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</si>
  <si>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</si>
  <si>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</si>
  <si>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</si>
  <si>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</si>
  <si>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</si>
  <si>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</si>
  <si>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</si>
  <si>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</si>
  <si>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</si>
  <si>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</si>
  <si>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</si>
  <si>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</si>
  <si>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</si>
  <si>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</si>
  <si>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</si>
  <si>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</si>
  <si>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</si>
  <si>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</si>
  <si>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</si>
  <si>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</si>
  <si>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</si>
  <si>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</si>
  <si>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</si>
  <si>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</si>
  <si>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</si>
  <si>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</si>
  <si>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</si>
  <si>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</si>
  <si>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</si>
  <si>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</si>
  <si>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</si>
  <si>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</si>
  <si>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</si>
  <si>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</si>
  <si>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</si>
  <si>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</si>
  <si>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</si>
  <si>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</si>
  <si>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</si>
  <si>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</si>
  <si>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</si>
  <si>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</si>
  <si>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</si>
  <si>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</si>
  <si>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</si>
  <si>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</si>
  <si>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</si>
  <si>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</si>
  <si>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</si>
  <si>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</si>
  <si>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</si>
  <si>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</si>
  <si>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</si>
  <si>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</si>
  <si>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</si>
  <si>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</si>
  <si>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</si>
  <si>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</si>
  <si>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</si>
  <si>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</si>
  <si>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</si>
  <si>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</si>
  <si>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</si>
  <si>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</si>
  <si>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</si>
  <si>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</si>
  <si>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</si>
  <si>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</si>
  <si>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</si>
  <si>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</si>
  <si>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</si>
  <si>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</si>
  <si>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</si>
  <si>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</si>
  <si>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</si>
  <si>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</si>
  <si>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</si>
  <si>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</si>
  <si>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</si>
  <si>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</si>
  <si>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</si>
  <si>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</si>
  <si>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</si>
  <si>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</si>
  <si>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</si>
  <si>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</si>
  <si>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</si>
  <si>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</si>
  <si>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</si>
  <si>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</si>
  <si>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</si>
  <si>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</si>
  <si>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</si>
  <si>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</si>
  <si>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</si>
  <si>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</si>
  <si>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</si>
  <si>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</si>
  <si>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</si>
  <si>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</si>
  <si>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</si>
  <si>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</si>
  <si>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</si>
  <si>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</si>
  <si>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</si>
  <si>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</si>
  <si>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</si>
  <si>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</si>
  <si>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</si>
  <si>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</si>
  <si>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</si>
  <si>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</si>
  <si>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</si>
  <si>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</si>
  <si>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</si>
  <si>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</si>
  <si>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</si>
  <si>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</si>
  <si>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</si>
  <si>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</si>
  <si>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</si>
  <si>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</si>
  <si>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</si>
  <si>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</si>
  <si>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</si>
  <si>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</si>
  <si>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</si>
  <si>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</si>
  <si>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</si>
  <si>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</si>
  <si>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</si>
  <si>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</si>
  <si>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</si>
  <si>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</si>
  <si>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</si>
  <si>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</si>
  <si>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</si>
  <si>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</si>
  <si>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</si>
  <si>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</si>
  <si>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</si>
  <si>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</si>
  <si>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</si>
  <si>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</si>
  <si>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</si>
  <si>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</si>
  <si>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</si>
  <si>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</si>
  <si>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</si>
  <si>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</si>
  <si>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</si>
  <si>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</si>
  <si>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</si>
  <si>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</si>
  <si>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</si>
  <si>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</si>
  <si>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</si>
  <si>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</si>
  <si>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</si>
  <si>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</si>
  <si>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</si>
  <si>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</si>
  <si>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</si>
  <si>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</si>
  <si>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</si>
  <si>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</si>
  <si>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</si>
  <si>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</si>
  <si>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</si>
  <si>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</si>
  <si>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</si>
  <si>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</si>
  <si>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</si>
  <si>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</si>
  <si>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</si>
  <si>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</si>
  <si>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</si>
  <si>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</si>
  <si>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</si>
  <si>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</si>
  <si>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</si>
  <si>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</si>
  <si>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</si>
  <si>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</si>
  <si>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</si>
  <si>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</si>
  <si>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</si>
  <si>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</si>
  <si>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</si>
  <si>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</si>
  <si>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</si>
  <si>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</si>
  <si>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</si>
  <si>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</si>
  <si>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</si>
  <si>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</si>
  <si>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</si>
  <si>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</si>
  <si>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</si>
  <si>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</si>
  <si>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</si>
  <si>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</si>
  <si>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</si>
  <si>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</si>
  <si>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</si>
  <si>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</si>
  <si>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</si>
  <si>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</si>
  <si>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</si>
  <si>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</si>
  <si>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</si>
  <si>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</si>
  <si>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</si>
  <si>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</si>
  <si>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</si>
  <si>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</si>
  <si>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</si>
  <si>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</si>
  <si>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</si>
  <si>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</si>
  <si>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</si>
  <si>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</si>
  <si>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</si>
  <si>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</si>
  <si>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</si>
  <si>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</si>
  <si>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</si>
  <si>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</si>
  <si>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</si>
  <si>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</si>
  <si>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</si>
  <si>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</si>
  <si>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</si>
  <si>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</si>
  <si>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</si>
  <si>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</si>
  <si>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</si>
  <si>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</si>
  <si>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</si>
  <si>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</si>
  <si>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</si>
  <si>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</si>
  <si>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</si>
  <si>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</si>
  <si>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</si>
  <si>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</si>
  <si>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</si>
  <si>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</si>
  <si>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</si>
  <si>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</si>
  <si>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</si>
  <si>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</si>
  <si>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</si>
  <si>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</si>
  <si>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</si>
  <si>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</si>
  <si>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</si>
  <si>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</si>
  <si>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</si>
  <si>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</si>
  <si>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</si>
  <si>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</si>
  <si>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</si>
  <si>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</si>
  <si>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</si>
  <si>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</si>
  <si>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</si>
  <si>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</si>
  <si>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</si>
  <si>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</si>
  <si>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</si>
  <si>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</si>
  <si>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</si>
  <si>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</si>
  <si>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</si>
  <si>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</si>
  <si>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</si>
  <si>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</si>
  <si>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</si>
  <si>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</si>
  <si>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</si>
  <si>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</si>
  <si>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</si>
  <si>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</si>
  <si>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</si>
  <si>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</si>
  <si>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</si>
  <si>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</si>
  <si>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</si>
  <si>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</si>
  <si>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</si>
  <si>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</si>
  <si>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</si>
  <si>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</si>
  <si>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</si>
  <si>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</si>
  <si>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</si>
  <si>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</si>
  <si>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</si>
  <si>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</si>
  <si>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</si>
  <si>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</si>
  <si>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</si>
  <si>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</si>
  <si>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</si>
  <si>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</si>
  <si>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</si>
  <si>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</si>
  <si>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</si>
  <si>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</si>
  <si>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</si>
  <si>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</si>
  <si>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</si>
  <si>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</si>
  <si>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</si>
  <si>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</si>
  <si>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</si>
  <si>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</si>
  <si>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</si>
  <si>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</si>
  <si>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</si>
  <si>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</si>
  <si>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</si>
  <si>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</si>
  <si>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</si>
  <si>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</si>
  <si>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</si>
  <si>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</si>
  <si>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</si>
  <si>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</si>
  <si>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</si>
  <si>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</si>
  <si>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</si>
  <si>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</si>
  <si>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</si>
  <si>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</si>
  <si>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</si>
  <si>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</si>
  <si>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</si>
  <si>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</si>
  <si>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</si>
  <si>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</si>
  <si>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</si>
  <si>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</si>
  <si>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</si>
  <si>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</si>
  <si>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</si>
  <si>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</si>
  <si>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</si>
  <si>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</si>
  <si>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</si>
  <si>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</si>
  <si>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</si>
  <si>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</si>
  <si>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</si>
  <si>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</si>
  <si>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</si>
  <si>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</si>
  <si>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</si>
  <si>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</si>
  <si>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</si>
  <si>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</si>
  <si>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</si>
  <si>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</si>
  <si>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</si>
  <si>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</si>
  <si>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</si>
  <si>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</si>
  <si>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</si>
  <si>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</si>
  <si>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</si>
  <si>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</si>
  <si>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</si>
  <si>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</si>
  <si>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</si>
  <si>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</si>
  <si>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</si>
  <si>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</si>
  <si>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</si>
  <si>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</si>
  <si>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</si>
  <si>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</si>
  <si>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</si>
  <si>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</si>
  <si>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</si>
  <si>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</si>
  <si>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</si>
  <si>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</si>
  <si>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</si>
  <si>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</si>
  <si>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</si>
  <si>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</si>
  <si>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</si>
  <si>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</si>
  <si>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</si>
  <si>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</si>
  <si>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</si>
  <si>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</si>
  <si>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</si>
  <si>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</si>
  <si>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</si>
  <si>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</si>
  <si>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</si>
  <si>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</si>
  <si>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</si>
  <si>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</si>
  <si>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</si>
  <si>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</si>
  <si>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</si>
  <si>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</si>
  <si>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</si>
  <si>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</si>
  <si>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</si>
  <si>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</si>
  <si>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</si>
  <si>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</si>
  <si>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</si>
  <si>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</si>
  <si>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</si>
  <si>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</si>
  <si>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</si>
  <si>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</si>
  <si>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</si>
  <si>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</si>
  <si>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</si>
  <si>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</si>
  <si>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</si>
  <si>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</si>
  <si>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</si>
  <si>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</si>
  <si>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</si>
  <si>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</si>
  <si>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</si>
  <si>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</si>
  <si>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</si>
  <si>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</si>
  <si>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</si>
  <si>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</si>
  <si>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</si>
  <si>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</si>
  <si>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</si>
  <si>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</si>
  <si>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</si>
  <si>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</si>
  <si>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</si>
  <si>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</si>
  <si>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</si>
  <si>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</si>
  <si>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</si>
  <si>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</si>
  <si>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</si>
  <si>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</si>
  <si>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</si>
  <si>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</si>
  <si>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</si>
  <si>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</si>
  <si>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</si>
  <si>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</si>
  <si>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</si>
  <si>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</si>
  <si>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</si>
  <si>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</si>
  <si>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</si>
  <si>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</si>
  <si>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</si>
  <si>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</si>
  <si>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</si>
  <si>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</si>
  <si>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</si>
  <si>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</si>
  <si>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</si>
  <si>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</si>
  <si>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</si>
  <si>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</si>
  <si>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</si>
  <si>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</si>
  <si>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</si>
  <si>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</si>
  <si>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</si>
  <si>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</si>
  <si>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</si>
  <si>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</si>
  <si>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</si>
  <si>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</si>
  <si>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</si>
  <si>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</si>
  <si>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</si>
  <si>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</si>
  <si>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</si>
  <si>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</si>
  <si>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</si>
  <si>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</si>
  <si>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</si>
  <si>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</si>
  <si>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</si>
  <si>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</si>
  <si>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</si>
  <si>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</si>
  <si>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</si>
  <si>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</si>
  <si>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</si>
  <si>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</si>
  <si>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</si>
  <si>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</si>
  <si>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</si>
  <si>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</si>
  <si>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</si>
  <si>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</si>
  <si>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</si>
  <si>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</si>
  <si>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</si>
  <si>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</si>
  <si>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</si>
  <si>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</si>
  <si>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</si>
  <si>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</si>
  <si>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</si>
  <si>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</si>
  <si>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</si>
  <si>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</si>
  <si>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</si>
  <si>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</si>
  <si>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</si>
  <si>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</si>
  <si>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</si>
  <si>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</si>
  <si>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</si>
  <si>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</si>
  <si>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</si>
  <si>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</si>
  <si>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</si>
  <si>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</si>
  <si>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</si>
  <si>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</si>
  <si>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</si>
  <si>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</si>
  <si>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</si>
  <si>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</si>
  <si>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</si>
  <si>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</si>
  <si>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</si>
  <si>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</si>
  <si>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</si>
  <si>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</si>
  <si>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</si>
  <si>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</si>
  <si>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</si>
  <si>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</si>
  <si>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</si>
  <si>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</si>
  <si>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</si>
  <si>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</si>
  <si>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</si>
  <si>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</si>
  <si>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</si>
  <si>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</si>
  <si>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</si>
  <si>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</si>
  <si>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</si>
  <si>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</si>
  <si>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</si>
  <si>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</si>
  <si>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</si>
  <si>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</si>
  <si>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</si>
  <si>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</si>
  <si>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</si>
  <si>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</si>
  <si>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</si>
  <si>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</si>
  <si>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</si>
  <si>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</si>
  <si>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</si>
  <si>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</si>
  <si>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</si>
  <si>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</si>
  <si>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</si>
  <si>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</si>
  <si>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</si>
  <si>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</si>
  <si>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</si>
  <si>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</si>
  <si>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</si>
  <si>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</si>
  <si>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</si>
  <si>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</si>
  <si>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</si>
  <si>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</si>
  <si>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</si>
  <si>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</si>
  <si>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</si>
  <si>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</si>
  <si>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</si>
  <si>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</si>
  <si>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</si>
  <si>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</si>
  <si>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</si>
  <si>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</si>
  <si>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</si>
  <si>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</si>
  <si>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</si>
  <si>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</si>
  <si>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</si>
  <si>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</si>
  <si>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</si>
  <si>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</si>
  <si>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</si>
  <si>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</si>
  <si>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</si>
  <si>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</si>
  <si>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</si>
  <si>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</si>
  <si>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</si>
  <si>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</si>
  <si>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</si>
  <si>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</si>
  <si>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</si>
  <si>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</si>
  <si>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</si>
  <si>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</si>
  <si>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</si>
  <si>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</si>
  <si>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</si>
  <si>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</si>
  <si>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</si>
  <si>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</si>
  <si>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</si>
  <si>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</si>
  <si>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</si>
  <si>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</si>
  <si>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</si>
  <si>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</si>
  <si>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</si>
  <si>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</si>
  <si>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</si>
  <si>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</si>
  <si>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</si>
  <si>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</si>
  <si>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</si>
  <si>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</si>
  <si>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</si>
  <si>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</si>
  <si>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</si>
  <si>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</si>
  <si>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</si>
  <si>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</si>
  <si>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</si>
  <si>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</si>
  <si>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</si>
  <si>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</si>
  <si>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</si>
  <si>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</si>
  <si>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</si>
  <si>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</si>
  <si>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</si>
  <si>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</si>
  <si>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</si>
  <si>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</si>
  <si>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</si>
  <si>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</si>
  <si>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</si>
  <si>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</si>
  <si>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</si>
  <si>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</si>
  <si>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</si>
  <si>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</si>
  <si>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</si>
  <si>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</si>
  <si>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</si>
  <si>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</si>
  <si>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</si>
  <si>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</si>
  <si>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</si>
  <si>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</si>
  <si>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</si>
  <si>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</si>
  <si>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</si>
  <si>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</si>
  <si>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</si>
  <si>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</si>
  <si>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</si>
  <si>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</si>
  <si>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</si>
  <si>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</si>
  <si>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</si>
  <si>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</si>
  <si>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</si>
  <si>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</si>
  <si>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</si>
  <si>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</si>
  <si>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</si>
  <si>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</si>
  <si>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</si>
  <si>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</si>
  <si>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</si>
  <si>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</si>
  <si>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</si>
  <si>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</si>
  <si>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</si>
  <si>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</si>
  <si>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</si>
  <si>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</si>
  <si>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</si>
  <si>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</si>
  <si>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</si>
  <si>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</si>
  <si>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</si>
  <si>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</si>
  <si>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</si>
  <si>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</si>
  <si>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</si>
  <si>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</si>
  <si>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</si>
  <si>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</si>
  <si>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</si>
  <si>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</si>
  <si>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</si>
  <si>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</si>
  <si>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</si>
  <si>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</si>
  <si>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</si>
  <si>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</si>
  <si>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</si>
  <si>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</si>
  <si>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</si>
  <si>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</si>
  <si>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</si>
  <si>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</si>
  <si>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</si>
  <si>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</si>
  <si>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</si>
  <si>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</si>
  <si>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</si>
  <si>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</si>
  <si>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</si>
  <si>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</si>
  <si>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</si>
  <si>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</si>
  <si>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</si>
  <si>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</si>
  <si>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</si>
  <si>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</si>
  <si>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</si>
  <si>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</si>
  <si>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</si>
  <si>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</si>
  <si>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</si>
  <si>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</si>
  <si>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</si>
  <si>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</si>
  <si>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</si>
  <si>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</si>
  <si>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</si>
  <si>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</si>
  <si>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</si>
  <si>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</si>
  <si>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</si>
  <si>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</si>
  <si>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</si>
  <si>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</si>
  <si>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</si>
  <si>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</si>
  <si>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</si>
  <si>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</si>
  <si>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</si>
  <si>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</si>
  <si>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</si>
  <si>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</si>
  <si>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</si>
  <si>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</si>
  <si>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</si>
  <si>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</si>
  <si>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</si>
  <si>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</si>
  <si>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</si>
  <si>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</si>
  <si>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</si>
  <si>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</si>
  <si>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</si>
  <si>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</si>
  <si>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</si>
  <si>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</si>
  <si>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</si>
  <si>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</si>
  <si>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</si>
  <si>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</si>
  <si>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</si>
  <si>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</si>
  <si>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</si>
  <si>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</si>
  <si>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</si>
  <si>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</si>
  <si>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</si>
  <si>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</si>
  <si>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</si>
  <si>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</si>
  <si>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</si>
  <si>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</si>
  <si>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</si>
  <si>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</si>
  <si>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</si>
  <si>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</si>
  <si>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</si>
  <si>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</si>
  <si>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</si>
  <si>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</si>
  <si>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</si>
  <si>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</si>
  <si>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</si>
  <si>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</si>
  <si>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</si>
  <si>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</si>
  <si>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</si>
  <si>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</si>
  <si>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</si>
  <si>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</si>
  <si>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</si>
  <si>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</si>
  <si>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</si>
  <si>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</si>
  <si>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</si>
  <si>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</si>
  <si>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</si>
  <si>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</si>
  <si>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</si>
  <si>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</si>
  <si>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</si>
  <si>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</si>
  <si>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</si>
  <si>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</si>
  <si>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</si>
  <si>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</si>
  <si>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</si>
  <si>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</si>
  <si>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</si>
  <si>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</si>
  <si>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</si>
  <si>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</si>
  <si>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</si>
  <si>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</si>
  <si>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</si>
  <si>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</si>
  <si>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</si>
  <si>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</si>
  <si>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</si>
  <si>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</si>
  <si>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</si>
  <si>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</si>
  <si>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</si>
  <si>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</si>
  <si>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</si>
  <si>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</si>
  <si>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</si>
  <si>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</si>
  <si>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</si>
  <si>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</si>
  <si>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</si>
  <si>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</si>
  <si>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</si>
  <si>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</si>
  <si>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</si>
  <si>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</si>
  <si>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</si>
  <si>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</si>
  <si>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</si>
  <si>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</si>
  <si>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</si>
  <si>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</si>
  <si>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</si>
  <si>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</si>
  <si>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</si>
  <si>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</si>
  <si>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</si>
  <si>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</si>
  <si>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</si>
  <si>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</si>
  <si>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</si>
  <si>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</si>
  <si>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</si>
  <si>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</si>
  <si>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</si>
  <si>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</si>
  <si>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</si>
  <si>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</si>
  <si>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</si>
  <si>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</si>
  <si>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</si>
  <si>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</si>
  <si>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</si>
  <si>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</si>
  <si>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</si>
  <si>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</si>
  <si>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</si>
  <si>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</si>
  <si>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</si>
  <si>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</si>
  <si>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</si>
  <si>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</si>
  <si>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</si>
  <si>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</si>
  <si>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</si>
  <si>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</si>
  <si>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</si>
  <si>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</si>
  <si>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</si>
  <si>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</si>
  <si>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</si>
  <si>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</si>
  <si>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</si>
  <si>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</si>
  <si>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</si>
  <si>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</si>
  <si>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</si>
  <si>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</si>
  <si>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</si>
  <si>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</si>
  <si>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</si>
  <si>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</si>
  <si>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</si>
  <si>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</si>
  <si>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</si>
  <si>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</si>
  <si>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</si>
  <si>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</si>
  <si>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</si>
  <si>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</si>
  <si>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</si>
  <si>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</si>
  <si>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</si>
  <si>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</si>
  <si>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</si>
  <si>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</si>
  <si>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</si>
  <si>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</si>
  <si>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</si>
  <si>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</si>
  <si>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</si>
  <si>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</si>
  <si>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</si>
  <si>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</si>
  <si>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</si>
  <si>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</si>
  <si>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</si>
  <si>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</si>
  <si>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</si>
  <si>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</si>
  <si>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</si>
  <si>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</si>
  <si>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</si>
  <si>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</si>
  <si>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</si>
  <si>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</si>
  <si>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</si>
  <si>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</si>
  <si>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</si>
  <si>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</si>
  <si>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</si>
  <si>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</si>
  <si>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</si>
  <si>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</si>
  <si>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</si>
  <si>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</si>
  <si>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</si>
  <si>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</si>
  <si>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</si>
  <si>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</si>
  <si>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</si>
  <si>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</si>
  <si>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</si>
  <si>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</si>
  <si>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</si>
  <si>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</si>
  <si>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</si>
  <si>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</si>
  <si>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</si>
  <si>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</si>
  <si>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</si>
  <si>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</si>
  <si>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</si>
  <si>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</si>
  <si>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</si>
  <si>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</si>
  <si>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</si>
  <si>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</si>
  <si>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</si>
  <si>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</si>
  <si>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</si>
  <si>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</si>
  <si>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</si>
  <si>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</si>
  <si>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</si>
  <si>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</si>
  <si>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</si>
  <si>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</si>
  <si>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</si>
  <si>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</si>
  <si>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</si>
  <si>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</si>
  <si>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</si>
  <si>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</si>
  <si>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</si>
  <si>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</si>
  <si>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</si>
  <si>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</si>
  <si>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</si>
  <si>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</si>
  <si>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</si>
  <si>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</si>
  <si>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</si>
  <si>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</si>
  <si>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</si>
  <si>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</si>
  <si>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</si>
  <si>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</si>
  <si>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</si>
  <si>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</si>
  <si>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</si>
  <si>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</si>
  <si>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</si>
  <si>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</si>
  <si>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</si>
  <si>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</si>
  <si>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</si>
  <si>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</si>
  <si>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</si>
  <si>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</si>
  <si>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</si>
  <si>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</si>
  <si>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</si>
  <si>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</si>
  <si>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</si>
  <si>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</si>
  <si>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</si>
  <si>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</si>
  <si>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</si>
  <si>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</si>
  <si>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</si>
  <si>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</si>
  <si>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</si>
  <si>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</si>
  <si>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</si>
  <si>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</si>
  <si>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</si>
  <si>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</si>
  <si>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</si>
  <si>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</si>
  <si>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</si>
  <si>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</si>
  <si>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</si>
  <si>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</si>
  <si>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</si>
  <si>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</si>
  <si>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</si>
  <si>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</si>
  <si>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</si>
  <si>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</si>
  <si>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</si>
  <si>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</si>
  <si>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</si>
  <si>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</si>
  <si>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</si>
  <si>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</si>
  <si>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</si>
  <si>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</si>
  <si>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</si>
  <si>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</si>
  <si>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</si>
  <si>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</si>
  <si>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</si>
  <si>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</si>
  <si>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</si>
  <si>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</si>
  <si>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</si>
  <si>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</si>
  <si>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</si>
  <si>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</si>
  <si>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</si>
  <si>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</si>
  <si>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</si>
  <si>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</si>
  <si>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</si>
  <si>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</si>
  <si>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</si>
  <si>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</si>
  <si>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</si>
  <si>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</si>
  <si>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</si>
  <si>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</si>
  <si>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</si>
  <si>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</si>
  <si>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</si>
  <si>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</si>
  <si>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</si>
  <si>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</si>
  <si>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</si>
  <si>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</si>
  <si>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</si>
  <si>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</si>
  <si>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</si>
  <si>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</si>
  <si>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</si>
  <si>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</si>
  <si>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</si>
  <si>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</si>
  <si>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</si>
  <si>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</si>
  <si>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</si>
  <si>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</si>
  <si>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</si>
  <si>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</si>
  <si>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</si>
  <si>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</si>
  <si>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</si>
  <si>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</si>
  <si>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</si>
  <si>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</si>
  <si>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</si>
  <si>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</si>
  <si>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</si>
  <si>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</si>
  <si>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</si>
  <si>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</si>
  <si>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</si>
  <si>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</si>
  <si>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</si>
  <si>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</si>
  <si>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</si>
  <si>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</si>
  <si>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</si>
  <si>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</si>
  <si>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</si>
  <si>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</si>
  <si>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</si>
  <si>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</si>
  <si>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</si>
  <si>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</si>
  <si>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</si>
  <si>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</si>
  <si>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</si>
  <si>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</si>
  <si>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</si>
  <si>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</si>
  <si>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</si>
  <si>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</si>
  <si>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</si>
  <si>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</si>
  <si>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</si>
  <si>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</si>
  <si>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</si>
  <si>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</si>
  <si>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</si>
  <si>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</si>
  <si>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</si>
  <si>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</si>
  <si>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</si>
  <si>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</si>
  <si>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</si>
  <si>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</si>
  <si>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</si>
  <si>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</si>
  <si>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</si>
  <si>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</si>
  <si>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</si>
  <si>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</si>
  <si>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</si>
  <si>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</si>
  <si>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</si>
  <si>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</si>
  <si>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</si>
  <si>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</si>
  <si>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</si>
  <si>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</si>
  <si>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</si>
  <si>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</si>
  <si>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</si>
  <si>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</si>
  <si>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</si>
  <si>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</si>
  <si>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</si>
  <si>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</si>
  <si>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</si>
  <si>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</si>
  <si>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</si>
  <si>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</si>
  <si>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</si>
  <si>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</si>
  <si>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</si>
  <si>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</si>
  <si>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</si>
  <si>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</si>
  <si>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</si>
  <si>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</si>
  <si>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</si>
  <si>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</si>
  <si>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</si>
  <si>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</si>
  <si>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</si>
  <si>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</si>
  <si>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</si>
  <si>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</si>
  <si>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</si>
  <si>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</si>
  <si>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</si>
  <si>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</si>
  <si>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</si>
  <si>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</si>
  <si>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</si>
  <si>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</si>
  <si>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</si>
  <si>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</si>
  <si>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</si>
  <si>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</si>
  <si>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</si>
  <si>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</si>
  <si>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</si>
  <si>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</si>
  <si>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</si>
  <si>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</si>
  <si>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</si>
  <si>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</si>
  <si>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</si>
  <si>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</si>
  <si>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</si>
  <si>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</si>
  <si>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</si>
  <si>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</si>
  <si>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</si>
  <si>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</si>
  <si>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</si>
  <si>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</si>
  <si>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</si>
  <si>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</si>
  <si>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</si>
  <si>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</si>
  <si>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</si>
  <si>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</si>
  <si>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</si>
  <si>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</si>
  <si>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</si>
  <si>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</si>
  <si>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</si>
  <si>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</si>
  <si>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</si>
  <si>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</si>
  <si>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</si>
  <si>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</si>
  <si>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</si>
  <si>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</si>
  <si>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</si>
  <si>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</si>
  <si>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</si>
  <si>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</si>
  <si>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</si>
  <si>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</si>
  <si>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</si>
  <si>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</si>
  <si>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</si>
  <si>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</si>
  <si>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</si>
  <si>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</si>
  <si>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</si>
  <si>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</si>
  <si>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</si>
  <si>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</si>
  <si>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</si>
  <si>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</si>
  <si>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</si>
  <si>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</si>
  <si>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</si>
  <si>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</si>
  <si>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</si>
  <si>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</si>
  <si>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</si>
  <si>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</si>
  <si>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</si>
  <si>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</si>
  <si>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</si>
  <si>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</si>
  <si>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</si>
  <si>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</si>
  <si>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</si>
  <si>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</si>
  <si>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</si>
  <si>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</si>
  <si>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</si>
  <si>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</si>
  <si>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</si>
  <si>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</si>
  <si>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</si>
  <si>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</si>
  <si>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</si>
  <si>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</si>
  <si>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</si>
  <si>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</si>
  <si>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</si>
  <si>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</si>
  <si>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</si>
  <si>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</si>
  <si>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</si>
  <si>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</si>
  <si>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</si>
  <si>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</si>
  <si>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</si>
  <si>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</si>
  <si>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</si>
  <si>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</si>
  <si>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</si>
  <si>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</si>
  <si>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</si>
  <si>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</si>
  <si>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</si>
  <si>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</si>
  <si>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</si>
  <si>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</si>
  <si>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</si>
  <si>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</si>
  <si>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</si>
  <si>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</si>
  <si>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</si>
  <si>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</si>
  <si>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</si>
  <si>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</si>
  <si>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</si>
  <si>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</si>
  <si>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</si>
  <si>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</si>
  <si>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</si>
  <si>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</si>
  <si>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</si>
  <si>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</si>
  <si>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</si>
  <si>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</si>
  <si>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</si>
  <si>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</si>
  <si>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</si>
  <si>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</si>
  <si>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</si>
  <si>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</si>
  <si>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</si>
  <si>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</si>
  <si>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</si>
  <si>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</si>
  <si>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</si>
  <si>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</si>
  <si>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</si>
  <si>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</si>
  <si>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</si>
  <si>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</si>
  <si>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</si>
  <si>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</si>
  <si>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</si>
  <si>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</si>
  <si>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</si>
  <si>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</si>
  <si>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</si>
  <si>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</si>
  <si>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</si>
  <si>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</si>
  <si>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</si>
  <si>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</si>
  <si>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</si>
  <si>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</si>
  <si>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</si>
  <si>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</si>
  <si>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</si>
  <si>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</si>
  <si>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</si>
  <si>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</si>
  <si>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</si>
  <si>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</si>
  <si>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</si>
  <si>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</si>
  <si>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</si>
  <si>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</si>
  <si>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</si>
  <si>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</si>
  <si>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</si>
  <si>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</si>
  <si>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</si>
  <si>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</si>
  <si>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</si>
  <si>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</si>
  <si>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</si>
  <si>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</si>
  <si>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</si>
  <si>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</si>
  <si>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</si>
  <si>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</si>
  <si>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</si>
  <si>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</si>
  <si>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</si>
  <si>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</si>
  <si>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</si>
  <si>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</si>
  <si>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</si>
  <si>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</si>
  <si>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</si>
  <si>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</si>
  <si>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</si>
  <si>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</si>
  <si>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</si>
  <si>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</si>
  <si>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</si>
  <si>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</si>
  <si>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</si>
  <si>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</si>
  <si>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</si>
  <si>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</si>
  <si>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</si>
  <si>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</si>
  <si>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</si>
  <si>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</si>
  <si>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</si>
  <si>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</si>
  <si>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</si>
  <si>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</si>
  <si>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</si>
  <si>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</si>
  <si>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</si>
  <si>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</si>
  <si>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</si>
  <si>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</si>
  <si>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</si>
  <si>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</si>
  <si>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</si>
  <si>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</si>
  <si>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</si>
  <si>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</si>
  <si>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</si>
  <si>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</si>
  <si>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</si>
  <si>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</si>
  <si>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</si>
  <si>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</si>
  <si>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</si>
  <si>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</si>
  <si>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</si>
  <si>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</si>
  <si>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</si>
  <si>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</si>
  <si>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</si>
  <si>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</si>
  <si>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</si>
  <si>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</si>
  <si>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</si>
  <si>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</si>
  <si>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</si>
  <si>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</si>
  <si>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</si>
  <si>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</si>
  <si>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</si>
  <si>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</si>
  <si>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</si>
  <si>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</si>
  <si>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</si>
  <si>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</si>
  <si>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</si>
  <si>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</si>
  <si>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</si>
  <si>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</si>
  <si>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</si>
  <si>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</si>
  <si>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</si>
  <si>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</si>
  <si>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</si>
  <si>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</si>
  <si>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</si>
  <si>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</si>
  <si>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</si>
  <si>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</si>
  <si>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</si>
  <si>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</si>
  <si>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</si>
  <si>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</si>
  <si>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</si>
  <si>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</si>
  <si>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</si>
  <si>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</si>
  <si>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</si>
  <si>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</si>
  <si>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</si>
  <si>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</si>
  <si>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</si>
  <si>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</si>
  <si>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</si>
  <si>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</si>
  <si>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</si>
  <si>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</si>
  <si>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</si>
  <si>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</si>
  <si>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</si>
  <si>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</si>
  <si>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</si>
  <si>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</si>
  <si>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</si>
  <si>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</si>
  <si>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</si>
  <si>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</si>
  <si>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</si>
  <si>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</si>
  <si>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</si>
  <si>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</si>
  <si>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</si>
  <si>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</si>
  <si>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</si>
  <si>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</si>
  <si>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</si>
  <si>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</si>
  <si>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</si>
  <si>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</si>
  <si>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</si>
  <si>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</si>
  <si>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</si>
  <si>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</si>
  <si>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</si>
  <si>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</si>
  <si>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</si>
  <si>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</si>
  <si>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</si>
  <si>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</si>
  <si>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</si>
  <si>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</si>
  <si>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</si>
  <si>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</si>
  <si>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</si>
  <si>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</si>
  <si>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</si>
  <si>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</si>
  <si>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</si>
  <si>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</si>
  <si>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</si>
  <si>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</si>
  <si>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</si>
  <si>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</si>
  <si>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</si>
  <si>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</si>
  <si>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</si>
  <si>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</si>
  <si>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</si>
  <si>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</si>
  <si>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</si>
  <si>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</si>
  <si>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</si>
  <si>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</si>
  <si>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</si>
  <si>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</si>
  <si>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</si>
  <si>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</si>
  <si>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</si>
  <si>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</si>
  <si>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</si>
  <si>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</si>
  <si>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</si>
  <si>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</si>
  <si>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</si>
  <si>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</si>
  <si>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</si>
  <si>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</si>
  <si>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</si>
  <si>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</si>
  <si>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</si>
  <si>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</si>
  <si>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</si>
  <si>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</si>
  <si>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</si>
  <si>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</si>
  <si>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</si>
  <si>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</si>
  <si>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</si>
  <si>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</si>
  <si>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</si>
  <si>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</si>
  <si>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</si>
  <si>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</si>
  <si>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</si>
  <si>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</si>
  <si>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</si>
  <si>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</si>
  <si>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</si>
  <si>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</si>
  <si>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</si>
  <si>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</si>
  <si>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</si>
  <si>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</si>
  <si>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</si>
  <si>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</si>
  <si>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</si>
  <si>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</si>
  <si>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</si>
  <si>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</si>
  <si>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</si>
  <si>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</si>
  <si>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</si>
  <si>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</si>
  <si>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</si>
  <si>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</si>
  <si>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</si>
  <si>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</si>
  <si>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</si>
  <si>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</si>
  <si>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</si>
  <si>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</si>
  <si>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</si>
  <si>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</si>
  <si>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</si>
  <si>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</si>
  <si>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</si>
  <si>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</si>
  <si>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</si>
  <si>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</si>
  <si>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</si>
  <si>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</si>
  <si>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</si>
  <si>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</si>
  <si>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</si>
  <si>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</si>
  <si>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</si>
  <si>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</si>
  <si>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</si>
  <si>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</si>
  <si>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</si>
  <si>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</si>
  <si>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</si>
  <si>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</si>
  <si>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</si>
  <si>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</si>
  <si>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</si>
  <si>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</si>
  <si>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</si>
  <si>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</si>
  <si>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</si>
  <si>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</si>
  <si>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</si>
  <si>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</si>
  <si>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</si>
  <si>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</si>
  <si>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</si>
  <si>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</si>
  <si>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</si>
  <si>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</si>
  <si>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</si>
  <si>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</si>
  <si>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</si>
  <si>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</si>
  <si>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</si>
  <si>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</si>
  <si>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</si>
  <si>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</si>
  <si>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</si>
  <si>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</si>
  <si>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</si>
  <si>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</si>
  <si>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</si>
  <si>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</si>
  <si>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</si>
  <si>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</si>
  <si>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</si>
  <si>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</si>
  <si>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</si>
  <si>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</si>
  <si>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</si>
  <si>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</si>
  <si>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</si>
  <si>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</si>
  <si>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</si>
  <si>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</si>
  <si>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</si>
  <si>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</si>
  <si>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</si>
  <si>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</si>
  <si>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</si>
  <si>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</si>
  <si>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</si>
  <si>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</si>
  <si>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</si>
  <si>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</si>
  <si>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</si>
  <si>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</si>
  <si>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</si>
  <si>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</si>
  <si>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</si>
  <si>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</si>
  <si>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</si>
  <si>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</si>
  <si>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</si>
  <si>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</si>
  <si>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</si>
  <si>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</si>
  <si>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</si>
  <si>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</si>
  <si>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</si>
  <si>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</si>
  <si>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</si>
  <si>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</si>
  <si>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</si>
  <si>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</si>
  <si>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</si>
  <si>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</si>
  <si>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</si>
  <si>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</si>
  <si>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</si>
  <si>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</si>
  <si>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</si>
  <si>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</si>
  <si>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</si>
  <si>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</si>
  <si>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</si>
  <si>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</si>
  <si>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</si>
  <si>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</si>
  <si>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</si>
  <si>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</si>
  <si>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</si>
  <si>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</si>
  <si>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</si>
  <si>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</si>
  <si>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</si>
  <si>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</si>
  <si>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</si>
  <si>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</si>
  <si>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</si>
  <si>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</si>
  <si>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</si>
  <si>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</si>
  <si>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</si>
  <si>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</si>
  <si>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</si>
  <si>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</si>
  <si>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</si>
  <si>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</si>
  <si>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</si>
  <si>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</si>
  <si>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</si>
  <si>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</si>
  <si>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</si>
  <si>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</si>
  <si>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</si>
  <si>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</si>
  <si>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</si>
  <si>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</si>
  <si>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</si>
  <si>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</si>
  <si>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</si>
  <si>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</si>
  <si>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</si>
  <si>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</si>
  <si>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</si>
  <si>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</si>
  <si>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</si>
  <si>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</si>
  <si>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</si>
  <si>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</si>
  <si>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</si>
  <si>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</si>
  <si>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</si>
  <si>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</si>
  <si>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</si>
  <si>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</si>
  <si>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</si>
  <si>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</si>
  <si>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</si>
  <si>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</si>
  <si>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</si>
  <si>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</si>
  <si>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</si>
  <si>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</si>
  <si>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</si>
  <si>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</si>
  <si>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</si>
  <si>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</si>
  <si>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</si>
  <si>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</si>
  <si>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</si>
  <si>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</si>
  <si>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</si>
  <si>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</si>
  <si>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</si>
  <si>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</si>
  <si>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</si>
  <si>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</si>
  <si>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</si>
  <si>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</si>
  <si>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</si>
  <si>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</si>
  <si>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</si>
  <si>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</si>
  <si>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</si>
  <si>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</si>
  <si>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</si>
  <si>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</si>
  <si>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</si>
  <si>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</si>
  <si>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</si>
  <si>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</si>
  <si>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</si>
  <si>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</si>
  <si>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</si>
  <si>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</si>
  <si>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</si>
  <si>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</si>
  <si>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</si>
  <si>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</si>
  <si>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</si>
  <si>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</si>
  <si>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</si>
  <si>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</si>
  <si>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</si>
  <si>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</si>
  <si>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</si>
  <si>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</si>
  <si>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</si>
  <si>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</si>
  <si>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</si>
  <si>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</si>
  <si>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</si>
  <si>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</si>
  <si>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</si>
  <si>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</si>
  <si>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</si>
  <si>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</si>
  <si>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</si>
  <si>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</si>
  <si>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</si>
  <si>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</si>
  <si>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</si>
  <si>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</si>
  <si>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</si>
  <si>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</si>
  <si>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</si>
  <si>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</si>
  <si>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</si>
  <si>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</si>
  <si>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</si>
  <si>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</si>
  <si>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</si>
  <si>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</si>
  <si>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</si>
  <si>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</si>
  <si>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</si>
  <si>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</si>
  <si>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</si>
  <si>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</si>
  <si>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</si>
  <si>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</si>
  <si>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</si>
  <si>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</si>
  <si>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</si>
  <si>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</si>
  <si>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</si>
  <si>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</si>
  <si>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</si>
  <si>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</si>
  <si>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</si>
  <si>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</si>
  <si>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</si>
  <si>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</si>
  <si>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</si>
  <si>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</si>
  <si>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</si>
  <si>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</si>
  <si>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</si>
  <si>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</si>
  <si>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</si>
  <si>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</si>
  <si>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</si>
  <si>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</si>
  <si>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</si>
  <si>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</si>
  <si>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</si>
  <si>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</si>
  <si>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</si>
  <si>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</si>
  <si>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</si>
  <si>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</si>
  <si>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</si>
  <si>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</si>
  <si>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</si>
  <si>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</si>
  <si>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</si>
  <si>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</si>
  <si>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</si>
  <si>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</si>
  <si>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</si>
  <si>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</si>
  <si>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</si>
  <si>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</si>
  <si>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</si>
  <si>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</si>
  <si>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</si>
  <si>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</si>
  <si>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</si>
  <si>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</si>
  <si>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</si>
  <si>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</si>
  <si>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</si>
  <si>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</si>
  <si>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</si>
  <si>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</si>
  <si>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</si>
  <si>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</si>
  <si>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</si>
  <si>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</si>
  <si>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</si>
  <si>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</si>
  <si>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</si>
  <si>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</si>
  <si>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</si>
  <si>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</si>
  <si>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</si>
  <si>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</si>
  <si>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</si>
  <si>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</si>
  <si>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</si>
  <si>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</si>
  <si>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</si>
  <si>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</si>
  <si>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</si>
  <si>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</si>
  <si>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</si>
  <si>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</si>
  <si>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</si>
  <si>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</si>
  <si>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</si>
  <si>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</si>
  <si>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</si>
  <si>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</si>
  <si>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</si>
  <si>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</si>
  <si>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</si>
  <si>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</si>
  <si>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</si>
  <si>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</si>
  <si>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</si>
  <si>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</si>
  <si>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</si>
  <si>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</si>
  <si>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</si>
  <si>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</si>
  <si>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</si>
  <si>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</si>
  <si>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</si>
  <si>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</si>
  <si>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</si>
  <si>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</si>
  <si>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</si>
  <si>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</si>
  <si>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</si>
  <si>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</si>
  <si>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</si>
  <si>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</si>
  <si>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</si>
  <si>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</si>
  <si>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</si>
  <si>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</si>
  <si>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</si>
  <si>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</si>
  <si>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</si>
  <si>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</si>
  <si>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</si>
  <si>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</si>
  <si>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</si>
  <si>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</si>
  <si>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</si>
  <si>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</si>
  <si>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</si>
  <si>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</si>
  <si>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</si>
  <si>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</si>
  <si>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</si>
  <si>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</si>
  <si>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</si>
  <si>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</si>
  <si>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</si>
  <si>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</si>
  <si>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</si>
  <si>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</si>
  <si>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</si>
  <si>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</si>
  <si>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</si>
  <si>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</si>
  <si>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</si>
  <si>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</si>
  <si>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</si>
  <si>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</si>
  <si>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</si>
  <si>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</si>
  <si>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</si>
  <si>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</si>
  <si>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</si>
  <si>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</si>
  <si>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</si>
  <si>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</si>
  <si>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</si>
  <si>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</si>
  <si>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</si>
  <si>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</si>
  <si>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</si>
  <si>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</si>
  <si>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</si>
  <si>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</si>
  <si>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</si>
  <si>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</si>
  <si>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</si>
  <si>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</si>
  <si>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</si>
  <si>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</si>
  <si>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</si>
  <si>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</si>
  <si>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</si>
  <si>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</si>
  <si>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</si>
  <si>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</si>
  <si>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</si>
  <si>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</si>
  <si>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</si>
  <si>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</si>
  <si>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</si>
  <si>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</si>
  <si>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</si>
  <si>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</si>
  <si>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</si>
  <si>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</si>
  <si>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</si>
  <si>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</si>
  <si>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</si>
  <si>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</si>
  <si>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</si>
  <si>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</si>
  <si>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</si>
  <si>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</si>
  <si>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</si>
  <si>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</si>
  <si>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</si>
  <si>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</si>
  <si>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</si>
  <si>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</si>
  <si>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</si>
  <si>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</si>
  <si>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</si>
  <si>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</si>
  <si>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</si>
  <si>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</si>
  <si>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</si>
  <si>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</si>
  <si>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</si>
  <si>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</si>
  <si>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</si>
  <si>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</si>
  <si>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</si>
  <si>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</si>
  <si>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</si>
  <si>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</si>
  <si>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</si>
  <si>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</si>
  <si>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</si>
  <si>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</si>
  <si>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</si>
  <si>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</si>
  <si>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</si>
  <si>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</si>
  <si>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</si>
  <si>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</si>
  <si>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</si>
  <si>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</si>
  <si>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</si>
  <si>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</si>
  <si>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</si>
  <si>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</si>
  <si>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</si>
  <si>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</si>
  <si>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</si>
  <si>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</si>
  <si>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</si>
  <si>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</si>
  <si>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</si>
  <si>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</si>
  <si>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</si>
  <si>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</si>
  <si>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</si>
  <si>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</si>
  <si>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</si>
  <si>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</si>
  <si>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</si>
  <si>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</si>
  <si>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</si>
  <si>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</si>
  <si>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</si>
  <si>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</si>
  <si>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</si>
  <si>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</si>
  <si>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</si>
  <si>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</si>
  <si>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</si>
  <si>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</si>
  <si>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</si>
  <si>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</si>
  <si>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</si>
  <si>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</si>
  <si>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</si>
  <si>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</si>
  <si>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</si>
  <si>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</si>
  <si>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</si>
  <si>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</si>
  <si>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</si>
  <si>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</si>
  <si>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</si>
  <si>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</si>
  <si>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</si>
  <si>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</si>
  <si>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</si>
  <si>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</si>
  <si>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</si>
  <si>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</si>
  <si>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</si>
  <si>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</si>
  <si>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</si>
  <si>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</si>
  <si>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</si>
  <si>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</si>
  <si>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</si>
  <si>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</si>
  <si>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</si>
  <si>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</si>
  <si>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</si>
  <si>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</si>
  <si>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</si>
  <si>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</si>
  <si>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</si>
  <si>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</si>
  <si>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</si>
  <si>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</si>
  <si>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</si>
  <si>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</si>
  <si>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</si>
  <si>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</si>
  <si>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</si>
  <si>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</si>
  <si>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</si>
  <si>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</si>
  <si>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</si>
  <si>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</si>
  <si>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</si>
  <si>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</si>
  <si>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</si>
  <si>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</si>
  <si>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</si>
  <si>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</si>
  <si>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</si>
  <si>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</si>
  <si>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</si>
  <si>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</si>
  <si>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</si>
  <si>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</si>
  <si>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</si>
  <si>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</si>
  <si>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</si>
  <si>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</si>
  <si>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</si>
  <si>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</si>
  <si>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</si>
  <si>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</si>
  <si>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</si>
  <si>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</si>
  <si>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</si>
  <si>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</si>
  <si>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</si>
  <si>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</si>
  <si>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</si>
  <si>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</si>
  <si>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</si>
  <si>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</si>
  <si>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</si>
  <si>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</si>
  <si>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</si>
  <si>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</si>
  <si>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</si>
  <si>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</si>
  <si>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</si>
  <si>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</si>
  <si>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</si>
  <si>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</si>
  <si>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</si>
  <si>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</si>
  <si>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</si>
  <si>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</si>
  <si>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</si>
  <si>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</si>
  <si>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</si>
  <si>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</si>
  <si>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</si>
  <si>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</si>
  <si>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</si>
  <si>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</si>
  <si>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</si>
  <si>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</si>
  <si>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</si>
  <si>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</si>
  <si>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</si>
  <si>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</si>
  <si>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</si>
  <si>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</si>
  <si>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</si>
  <si>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</si>
  <si>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</si>
  <si>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</si>
  <si>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</si>
  <si>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</si>
  <si>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</si>
  <si>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</si>
  <si>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</si>
  <si>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</si>
  <si>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</si>
  <si>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</si>
  <si>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</si>
  <si>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</si>
  <si>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</si>
  <si>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</si>
  <si>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</si>
  <si>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</si>
  <si>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</si>
  <si>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</si>
  <si>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</si>
  <si>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</si>
  <si>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</si>
  <si>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</si>
  <si>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</si>
  <si>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</si>
  <si>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</si>
  <si>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</si>
  <si>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</si>
  <si>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</si>
  <si>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</si>
  <si>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</si>
  <si>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</si>
  <si>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</si>
  <si>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</si>
  <si>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</si>
  <si>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</si>
  <si>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</si>
  <si>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</si>
  <si>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</si>
  <si>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</si>
  <si>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</si>
  <si>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</si>
  <si>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</si>
  <si>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</si>
  <si>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</si>
  <si>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</si>
  <si>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</si>
  <si>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</si>
  <si>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</si>
  <si>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</si>
  <si>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</si>
  <si>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</si>
  <si>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</si>
  <si>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</si>
  <si>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</si>
  <si>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</si>
  <si>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</si>
  <si>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</si>
  <si>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</si>
  <si>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</si>
  <si>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</si>
  <si>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</si>
  <si>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</si>
  <si>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</si>
  <si>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</si>
  <si>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</si>
  <si>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</si>
  <si>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</si>
  <si>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</si>
  <si>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</si>
  <si>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</si>
  <si>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</si>
  <si>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</si>
  <si>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</si>
  <si>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</si>
  <si>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</si>
  <si>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</si>
  <si>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</si>
  <si>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</si>
  <si>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</si>
  <si>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</si>
  <si>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</si>
  <si>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</si>
  <si>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</si>
  <si>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</si>
  <si>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</si>
  <si>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</si>
  <si>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</si>
  <si>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</si>
  <si>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</si>
  <si>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</si>
  <si>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</si>
  <si>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</si>
  <si>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</si>
  <si>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</si>
  <si>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</si>
  <si>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</si>
  <si>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</si>
  <si>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</si>
  <si>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</si>
  <si>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</si>
  <si>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</si>
  <si>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</si>
  <si>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</si>
  <si>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</si>
  <si>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</si>
  <si>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</si>
  <si>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</si>
  <si>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</si>
  <si>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</si>
  <si>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</si>
  <si>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</si>
  <si>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</si>
  <si>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</si>
  <si>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</si>
  <si>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</si>
  <si>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</si>
  <si>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</si>
  <si>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</si>
  <si>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</si>
  <si>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</si>
  <si>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</si>
  <si>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</si>
  <si>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</si>
  <si>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</si>
  <si>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</si>
  <si>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</si>
  <si>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</si>
  <si>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</si>
  <si>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</si>
  <si>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</si>
  <si>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</si>
  <si>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</si>
  <si>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</si>
  <si>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</si>
  <si>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</si>
  <si>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</si>
  <si>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</si>
  <si>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</si>
  <si>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</si>
  <si>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</si>
  <si>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</si>
  <si>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</si>
  <si>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</si>
  <si>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</si>
  <si>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</si>
  <si>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</si>
  <si>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</si>
  <si>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</si>
  <si>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</si>
  <si>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</si>
  <si>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</si>
  <si>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</si>
  <si>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</si>
  <si>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</si>
  <si>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</si>
  <si>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</si>
  <si>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</si>
  <si>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</si>
  <si>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</si>
  <si>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</si>
  <si>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</si>
  <si>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</si>
  <si>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</si>
  <si>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</si>
  <si>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</si>
  <si>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</si>
  <si>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</si>
  <si>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</si>
  <si>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</si>
  <si>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</si>
  <si>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</si>
  <si>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</si>
  <si>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</si>
  <si>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</si>
  <si>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</si>
  <si>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</si>
  <si>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</si>
  <si>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</si>
  <si>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</si>
  <si>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</si>
  <si>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</si>
  <si>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</si>
  <si>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</si>
  <si>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</si>
  <si>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</si>
  <si>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</si>
  <si>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</si>
  <si>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</si>
  <si>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</si>
  <si>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</si>
  <si>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</si>
  <si>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</si>
  <si>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</si>
  <si>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</si>
  <si>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</si>
  <si>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</si>
  <si>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</si>
  <si>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</si>
  <si>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</si>
  <si>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</si>
  <si>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</si>
  <si>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</si>
  <si>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</si>
  <si>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</si>
  <si>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</si>
  <si>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</si>
  <si>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</si>
  <si>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</si>
  <si>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</si>
  <si>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</si>
  <si>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</si>
  <si>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</si>
  <si>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</si>
  <si>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</si>
  <si>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</si>
  <si>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</si>
  <si>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</si>
  <si>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</si>
  <si>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</si>
  <si>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</si>
  <si>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</si>
  <si>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</si>
  <si>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</si>
  <si>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</si>
  <si>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</si>
  <si>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</si>
  <si>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</si>
  <si>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</si>
  <si>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</si>
  <si>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</si>
  <si>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</si>
  <si>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</si>
  <si>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</si>
  <si>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</si>
  <si>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</si>
  <si>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</si>
  <si>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</si>
  <si>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</si>
  <si>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</si>
  <si>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</si>
  <si>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</si>
  <si>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</si>
  <si>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</si>
  <si>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</si>
  <si>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</si>
  <si>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</si>
  <si>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</si>
  <si>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</si>
  <si>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</si>
  <si>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</si>
  <si>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</si>
  <si>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</si>
  <si>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</si>
  <si>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</si>
  <si>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</si>
  <si>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</si>
  <si>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</si>
  <si>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</si>
  <si>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</si>
  <si>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</si>
  <si>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</si>
  <si>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</si>
  <si>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</si>
  <si>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</si>
  <si>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</si>
  <si>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</si>
  <si>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</si>
  <si>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</si>
  <si>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</si>
  <si>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</si>
  <si>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</si>
  <si>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</si>
  <si>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</si>
  <si>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</si>
  <si>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</si>
  <si>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</si>
  <si>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</si>
  <si>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</si>
  <si>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</si>
  <si>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</si>
  <si>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</si>
  <si>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</si>
  <si>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</si>
  <si>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</si>
  <si>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</si>
  <si>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</si>
  <si>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</si>
  <si>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</si>
  <si>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</si>
  <si>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</si>
  <si>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</si>
  <si>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</si>
  <si>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</si>
  <si>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</si>
  <si>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</si>
  <si>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</si>
  <si>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</si>
  <si>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</si>
  <si>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</si>
  <si>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</si>
  <si>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</si>
  <si>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</si>
  <si>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</si>
  <si>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</si>
  <si>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</si>
  <si>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</si>
  <si>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</si>
  <si>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</si>
  <si>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</si>
  <si>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</si>
  <si>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</si>
  <si>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</si>
  <si>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</si>
  <si>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</si>
  <si>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</si>
  <si>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</si>
  <si>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</si>
  <si>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</si>
  <si>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</si>
  <si>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</si>
  <si>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</si>
  <si>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</si>
  <si>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</si>
  <si>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</si>
  <si>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</si>
  <si>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</si>
  <si>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</si>
  <si>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</si>
  <si>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</si>
  <si>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</si>
  <si>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</si>
  <si>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</si>
  <si>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</si>
  <si>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</si>
  <si>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</si>
  <si>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</si>
  <si>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</si>
  <si>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</si>
  <si>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</si>
  <si>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</si>
  <si>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</si>
  <si>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</si>
  <si>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</si>
  <si>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</si>
  <si>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</si>
  <si>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</si>
  <si>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</si>
  <si>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</si>
  <si>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</si>
  <si>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</si>
  <si>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</si>
  <si>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</si>
  <si>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</si>
  <si>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</si>
  <si>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</si>
  <si>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</si>
  <si>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</si>
  <si>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</si>
  <si>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</si>
  <si>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</si>
  <si>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</si>
  <si>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</si>
  <si>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</si>
  <si>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</si>
  <si>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</si>
  <si>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</si>
  <si>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</si>
  <si>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</si>
  <si>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</si>
  <si>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</si>
  <si>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</si>
  <si>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</si>
  <si>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</si>
  <si>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</si>
  <si>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</si>
  <si>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</si>
  <si>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</si>
  <si>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</si>
  <si>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</si>
  <si>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</si>
  <si>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</si>
  <si>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</si>
  <si>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</si>
  <si>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</si>
  <si>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</si>
  <si>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</si>
  <si>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</si>
  <si>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</si>
  <si>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</si>
  <si>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</si>
  <si>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</si>
  <si>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</si>
  <si>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</si>
  <si>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</si>
  <si>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</si>
  <si>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</si>
  <si>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</si>
  <si>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</si>
  <si>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</si>
  <si>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</si>
  <si>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</si>
  <si>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</si>
  <si>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</si>
  <si>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</si>
  <si>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</si>
  <si>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</si>
  <si>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</si>
  <si>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</si>
  <si>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</si>
  <si>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</si>
  <si>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</si>
  <si>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</si>
  <si>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</si>
  <si>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</si>
  <si>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</si>
  <si>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</si>
  <si>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</si>
  <si>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</si>
  <si>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</si>
  <si>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</si>
  <si>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</si>
  <si>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</si>
  <si>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</si>
  <si>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</si>
  <si>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</si>
  <si>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</si>
  <si>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</si>
  <si>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</si>
  <si>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</si>
  <si>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</si>
  <si>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</si>
  <si>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</si>
  <si>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</si>
  <si>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</si>
  <si>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</si>
  <si>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</si>
  <si>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</si>
  <si>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</si>
  <si>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</si>
  <si>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</si>
  <si>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</si>
  <si>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</si>
  <si>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</si>
  <si>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</si>
  <si>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</si>
  <si>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</si>
  <si>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</si>
  <si>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</si>
  <si>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</si>
  <si>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</si>
  <si>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</si>
  <si>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</si>
  <si>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</si>
  <si>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</si>
  <si>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</si>
  <si>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</si>
  <si>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</si>
  <si>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</si>
  <si>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</si>
  <si>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</si>
  <si>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</si>
  <si>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</si>
  <si>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</si>
  <si>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</si>
  <si>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</si>
  <si>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</si>
  <si>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</si>
  <si>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</si>
  <si>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</si>
  <si>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</si>
  <si>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</si>
  <si>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</si>
  <si>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</si>
  <si>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</si>
  <si>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</si>
  <si>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</si>
  <si>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</si>
  <si>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</si>
  <si>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</si>
  <si>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</si>
  <si>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</si>
  <si>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</si>
  <si>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</si>
  <si>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</si>
  <si>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</si>
  <si>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</si>
  <si>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</si>
  <si>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</si>
  <si>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</si>
  <si>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</si>
  <si>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</si>
  <si>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</si>
  <si>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</si>
  <si>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</si>
  <si>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</si>
  <si>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</si>
  <si>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</si>
  <si>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</si>
  <si>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</si>
  <si>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</si>
  <si>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</si>
  <si>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</si>
  <si>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</si>
  <si>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</si>
  <si>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</si>
  <si>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</si>
  <si>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</si>
  <si>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</si>
  <si>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</si>
  <si>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</si>
  <si>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</si>
  <si>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</si>
  <si>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</si>
  <si>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</si>
  <si>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</si>
  <si>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</si>
  <si>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</si>
  <si>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</si>
  <si>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</si>
  <si>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</si>
  <si>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</si>
  <si>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</si>
  <si>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</si>
  <si>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</si>
  <si>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</si>
  <si>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</si>
  <si>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</si>
  <si>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</si>
  <si>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</si>
  <si>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</si>
  <si>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</si>
  <si>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</si>
  <si>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</si>
  <si>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</si>
  <si>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</si>
  <si>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</si>
  <si>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</si>
  <si>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</si>
  <si>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</si>
  <si>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</si>
  <si>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</si>
  <si>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</si>
  <si>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</si>
  <si>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</si>
  <si>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</si>
  <si>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</si>
  <si>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</si>
  <si>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</si>
  <si>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</si>
  <si>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</si>
  <si>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</si>
  <si>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</si>
  <si>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</si>
  <si>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</si>
  <si>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</si>
  <si>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</si>
  <si>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</si>
  <si>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</si>
  <si>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</si>
  <si>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</si>
  <si>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</si>
  <si>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</si>
  <si>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</si>
  <si>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</si>
  <si>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</si>
  <si>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</si>
  <si>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</si>
  <si>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</si>
  <si>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</si>
  <si>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</si>
  <si>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</si>
  <si>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</si>
  <si>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</si>
  <si>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</si>
  <si>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</si>
  <si>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</si>
  <si>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</si>
  <si>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</si>
  <si>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</si>
  <si>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</si>
  <si>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</si>
  <si>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</si>
  <si>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</si>
  <si>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</si>
  <si>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</si>
  <si>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</si>
  <si>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</si>
  <si>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</si>
  <si>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</si>
  <si>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</si>
  <si>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</si>
  <si>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</si>
  <si>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</si>
  <si>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</si>
  <si>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</si>
  <si>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</si>
  <si>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</si>
  <si>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</si>
  <si>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</si>
  <si>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</si>
  <si>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</si>
  <si>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</si>
  <si>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</si>
  <si>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</si>
  <si>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</si>
  <si>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</si>
  <si>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</si>
  <si>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</si>
  <si>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</si>
  <si>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</si>
  <si>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</si>
  <si>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</si>
  <si>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</si>
  <si>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</si>
  <si>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</si>
  <si>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</si>
  <si>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</si>
  <si>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</si>
  <si>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</si>
  <si>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</si>
  <si>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</si>
  <si>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</si>
  <si>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</si>
  <si>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</si>
  <si>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</si>
  <si>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</si>
  <si>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</si>
  <si>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</si>
  <si>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</si>
  <si>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</si>
  <si>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</si>
  <si>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</si>
  <si>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</si>
  <si>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</si>
  <si>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</si>
  <si>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</si>
  <si>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</si>
  <si>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</si>
  <si>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</si>
  <si>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</si>
  <si>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</si>
  <si>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</si>
  <si>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</si>
  <si>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</si>
  <si>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</si>
  <si>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</si>
  <si>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</si>
  <si>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</si>
  <si>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</si>
  <si>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</si>
  <si>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</si>
  <si>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</si>
  <si>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</si>
  <si>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</si>
  <si>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</si>
  <si>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</si>
  <si>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</si>
  <si>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</si>
  <si>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</si>
  <si>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</si>
  <si>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</si>
  <si>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</si>
  <si>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</si>
  <si>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</si>
  <si>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</si>
  <si>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</si>
  <si>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</si>
  <si>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</si>
  <si>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</si>
  <si>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</si>
  <si>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</si>
  <si>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</si>
  <si>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</si>
  <si>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</si>
  <si>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</si>
  <si>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</si>
  <si>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</si>
  <si>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</si>
  <si>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</si>
  <si>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</si>
  <si>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</si>
  <si>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</si>
  <si>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</si>
  <si>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</si>
  <si>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</si>
  <si>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</si>
  <si>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</si>
  <si>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</si>
  <si>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</si>
  <si>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</si>
  <si>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</si>
  <si>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</si>
  <si>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</si>
  <si>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</si>
  <si>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</si>
  <si>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</si>
  <si>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</si>
  <si>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</si>
  <si>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</si>
  <si>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</si>
  <si>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</si>
  <si>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</si>
  <si>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</si>
  <si>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</si>
  <si>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</si>
  <si>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</si>
  <si>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</si>
  <si>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</si>
  <si>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</si>
  <si>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</si>
  <si>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</si>
  <si>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</si>
  <si>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</si>
  <si>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</si>
  <si>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</si>
  <si>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</si>
  <si>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</si>
  <si>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</si>
  <si>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</si>
  <si>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</si>
  <si>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</si>
  <si>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</si>
  <si>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</si>
  <si>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</si>
  <si>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</si>
  <si>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</si>
  <si>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</si>
  <si>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</si>
  <si>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</si>
  <si>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</si>
  <si>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</si>
  <si>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</si>
  <si>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</si>
  <si>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</si>
  <si>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</si>
  <si>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</si>
  <si>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</si>
  <si>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</si>
  <si>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</si>
  <si>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</si>
  <si>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</si>
  <si>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</si>
  <si>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</si>
  <si>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</si>
  <si>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</si>
  <si>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</si>
  <si>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</si>
  <si>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</si>
  <si>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</si>
  <si>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</si>
  <si>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</si>
  <si>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</si>
  <si>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</si>
  <si>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</si>
  <si>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</si>
  <si>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</si>
  <si>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</si>
  <si>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</si>
  <si>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</si>
  <si>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</si>
  <si>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</si>
  <si>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</si>
  <si>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</si>
  <si>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</si>
  <si>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</si>
  <si>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</si>
  <si>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</si>
  <si>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</si>
  <si>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</si>
  <si>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</si>
  <si>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</si>
  <si>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</si>
  <si>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</si>
  <si>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</si>
  <si>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</si>
  <si>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</si>
  <si>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</si>
  <si>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</si>
  <si>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</si>
  <si>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</si>
  <si>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</si>
  <si>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</si>
  <si>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</si>
  <si>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</si>
  <si>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</si>
  <si>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</si>
  <si>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</si>
  <si>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</si>
  <si>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</si>
  <si>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</si>
  <si>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</si>
  <si>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</si>
  <si>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</si>
  <si>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</si>
  <si>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</si>
  <si>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</si>
  <si>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</si>
  <si>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</si>
  <si>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</si>
  <si>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</si>
  <si>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</si>
  <si>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</si>
  <si>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</si>
  <si>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</si>
  <si>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</si>
  <si>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</si>
  <si>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</si>
  <si>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</si>
  <si>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</si>
  <si>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</si>
  <si>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</si>
  <si>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</si>
  <si>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</si>
  <si>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</si>
  <si>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</si>
  <si>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</si>
  <si>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</si>
  <si>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</si>
  <si>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</si>
  <si>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</si>
  <si>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</si>
  <si>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</si>
  <si>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</si>
  <si>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</si>
  <si>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</si>
  <si>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</si>
  <si>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</si>
  <si>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</si>
  <si>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</si>
  <si>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</si>
  <si>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</si>
  <si>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</si>
  <si>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</si>
  <si>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</si>
  <si>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</si>
  <si>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</si>
  <si>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</si>
  <si>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</si>
  <si>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</si>
  <si>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</si>
  <si>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</si>
  <si>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</si>
  <si>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</si>
  <si>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</si>
  <si>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</si>
  <si>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</si>
  <si>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</si>
  <si>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</si>
  <si>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</si>
  <si>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</si>
  <si>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</si>
  <si>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</si>
  <si>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</si>
  <si>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</si>
  <si>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</si>
  <si>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</si>
  <si>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</si>
  <si>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</si>
  <si>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</si>
  <si>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</si>
  <si>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</si>
  <si>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</si>
  <si>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</si>
  <si>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</si>
  <si>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</si>
  <si>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</si>
  <si>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</si>
  <si>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</si>
  <si>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</si>
  <si>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</si>
  <si>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</si>
  <si>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</si>
  <si>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</si>
  <si>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</si>
  <si>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</si>
  <si>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</si>
  <si>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</si>
  <si>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</si>
  <si>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</si>
  <si>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</si>
  <si>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</si>
  <si>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</si>
  <si>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</si>
  <si>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</si>
  <si>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</si>
  <si>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</si>
  <si>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</si>
  <si>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</si>
  <si>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</si>
  <si>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</si>
  <si>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</si>
  <si>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</si>
  <si>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</si>
  <si>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</si>
  <si>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</si>
  <si>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</si>
  <si>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</si>
  <si>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</si>
  <si>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</si>
  <si>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</si>
  <si>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</si>
  <si>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</si>
  <si>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</si>
  <si>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</si>
  <si>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</si>
  <si>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</si>
  <si>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</si>
  <si>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</si>
  <si>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</si>
  <si>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</si>
  <si>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</si>
  <si>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</si>
  <si>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</si>
  <si>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</si>
  <si>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</si>
  <si>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</si>
  <si>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</si>
  <si>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</si>
  <si>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</si>
  <si>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</si>
  <si>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</si>
  <si>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</si>
  <si>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</si>
  <si>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</si>
  <si>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</si>
  <si>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</si>
  <si>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</si>
  <si>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</si>
  <si>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</si>
  <si>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</si>
  <si>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</si>
  <si>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</si>
  <si>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</si>
  <si>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</si>
  <si>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</si>
  <si>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</si>
  <si>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</si>
  <si>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</si>
  <si>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</si>
  <si>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</si>
  <si>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</si>
  <si>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</si>
  <si>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</si>
  <si>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</si>
  <si>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</si>
  <si>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</si>
  <si>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</si>
  <si>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</si>
  <si>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</si>
  <si>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</si>
  <si>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</si>
  <si>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</si>
  <si>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</si>
  <si>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</si>
  <si>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</si>
  <si>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</si>
  <si>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</si>
  <si>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</si>
  <si>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</si>
  <si>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</si>
  <si>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</si>
  <si>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</si>
  <si>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</si>
  <si>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</si>
  <si>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</si>
  <si>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</si>
  <si>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</si>
  <si>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</si>
  <si>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</si>
  <si>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</si>
  <si>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</si>
  <si>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</si>
  <si>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</si>
  <si>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</si>
  <si>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</si>
  <si>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</si>
  <si>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</si>
  <si>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</si>
  <si>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</si>
  <si>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</si>
  <si>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</si>
  <si>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</si>
  <si>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</si>
  <si>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</si>
  <si>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</si>
  <si>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</si>
  <si>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</si>
  <si>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</si>
  <si>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</si>
  <si>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</si>
  <si>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</si>
  <si>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</si>
  <si>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</si>
  <si>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</si>
  <si>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</si>
  <si>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</si>
  <si>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</si>
  <si>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</si>
  <si>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</si>
  <si>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</si>
  <si>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</si>
  <si>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</si>
  <si>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</si>
  <si>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</si>
  <si>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</si>
  <si>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</si>
  <si>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</si>
  <si>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</si>
  <si>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</si>
  <si>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</si>
  <si>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</si>
  <si>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</si>
  <si>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</si>
  <si>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</si>
  <si>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</si>
  <si>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</si>
  <si>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</si>
  <si>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</si>
  <si>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</si>
  <si>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</si>
  <si>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</si>
  <si>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</si>
  <si>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</si>
  <si>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</si>
  <si>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</si>
  <si>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</si>
  <si>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</si>
  <si>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</si>
  <si>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</si>
  <si>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</si>
  <si>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</si>
  <si>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</si>
  <si>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</si>
  <si>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</si>
  <si>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</si>
  <si>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</si>
  <si>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</si>
  <si>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</si>
  <si>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</si>
  <si>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</si>
  <si>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</si>
  <si>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</si>
  <si>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</si>
  <si>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</si>
  <si>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</si>
  <si>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</si>
  <si>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</si>
  <si>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</si>
  <si>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</si>
  <si>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</si>
  <si>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</si>
  <si>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</si>
  <si>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</si>
  <si>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</si>
  <si>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</si>
  <si>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</si>
  <si>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</si>
  <si>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</si>
  <si>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</si>
  <si>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</si>
  <si>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</si>
  <si>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</si>
  <si>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</si>
  <si>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</si>
  <si>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</si>
  <si>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</si>
  <si>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</si>
  <si>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</si>
  <si>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</si>
  <si>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</si>
  <si>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</si>
  <si>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</si>
  <si>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</si>
  <si>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</si>
  <si>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</si>
  <si>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</si>
  <si>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</si>
  <si>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</si>
  <si>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</si>
  <si>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</si>
  <si>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</si>
  <si>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</si>
  <si>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</si>
  <si>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</si>
  <si>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</si>
  <si>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</si>
  <si>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</si>
  <si>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</si>
  <si>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</si>
  <si>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</si>
  <si>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</si>
  <si>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</si>
  <si>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</si>
  <si>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</si>
  <si>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</si>
  <si>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</si>
  <si>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</si>
  <si>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</si>
  <si>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</si>
  <si>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</si>
  <si>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</si>
  <si>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</si>
  <si>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</si>
  <si>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</si>
  <si>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</si>
  <si>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</si>
  <si>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</si>
  <si>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</si>
  <si>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</si>
  <si>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</si>
  <si>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</si>
  <si>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</si>
  <si>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</si>
  <si>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</si>
  <si>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</si>
  <si>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</si>
  <si>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</si>
  <si>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</si>
  <si>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</si>
  <si>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</si>
  <si>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</si>
  <si>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</si>
  <si>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</si>
  <si>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</si>
  <si>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</si>
  <si>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</si>
  <si>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</si>
  <si>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</si>
  <si>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</si>
  <si>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</si>
  <si>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</si>
  <si>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</si>
  <si>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</si>
  <si>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</si>
  <si>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</si>
  <si>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</si>
  <si>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</si>
  <si>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</si>
  <si>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</si>
  <si>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</si>
  <si>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</si>
  <si>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</si>
  <si>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</si>
  <si>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</si>
  <si>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</si>
  <si>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</si>
  <si>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</si>
  <si>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</si>
  <si>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</si>
  <si>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</si>
  <si>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</si>
  <si>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</si>
  <si>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</si>
  <si>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</si>
  <si>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</si>
  <si>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</si>
  <si>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</si>
  <si>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</si>
  <si>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</si>
  <si>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</si>
  <si>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</si>
  <si>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</si>
  <si>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</si>
  <si>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</si>
  <si>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</si>
  <si>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</si>
  <si>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</si>
  <si>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</si>
  <si>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</si>
  <si>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</si>
  <si>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</si>
  <si>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</si>
  <si>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</si>
  <si>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</si>
  <si>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</si>
  <si>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</si>
  <si>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</si>
  <si>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</si>
  <si>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</si>
  <si>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</si>
  <si>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</si>
  <si>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</si>
  <si>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</si>
  <si>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</si>
  <si>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</si>
  <si>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</si>
  <si>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</si>
  <si>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</si>
  <si>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</si>
  <si>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</si>
  <si>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</si>
  <si>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</si>
  <si>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</si>
  <si>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</si>
  <si>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</si>
  <si>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</si>
  <si>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</si>
  <si>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</si>
  <si>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</si>
  <si>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</si>
  <si>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</si>
  <si>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</si>
  <si>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</si>
  <si>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</si>
  <si>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</si>
  <si>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</si>
  <si>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</si>
  <si>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</si>
  <si>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</si>
  <si>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</si>
  <si>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</si>
  <si>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</si>
  <si>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</si>
  <si>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</si>
  <si>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</si>
  <si>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</si>
  <si>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</si>
  <si>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</si>
  <si>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</si>
  <si>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</si>
  <si>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</si>
  <si>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</si>
  <si>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</si>
  <si>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</si>
  <si>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</si>
  <si>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</si>
  <si>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</si>
  <si>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</si>
  <si>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</si>
  <si>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</si>
  <si>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</si>
  <si>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</si>
  <si>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</si>
  <si>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</si>
  <si>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</si>
  <si>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</si>
  <si>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</si>
  <si>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</si>
  <si>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</si>
  <si>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</si>
  <si>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</si>
  <si>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</si>
  <si>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</si>
  <si>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</si>
  <si>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</si>
  <si>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</si>
  <si>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</si>
  <si>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</si>
  <si>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</si>
  <si>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</si>
  <si>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</si>
  <si>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</si>
  <si>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</si>
  <si>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</si>
  <si>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</si>
  <si>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</si>
  <si>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</si>
  <si>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</si>
  <si>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</si>
  <si>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</si>
  <si>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</si>
  <si>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</si>
  <si>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</si>
  <si>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</si>
  <si>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</si>
  <si>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</si>
  <si>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</si>
  <si>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</si>
  <si>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</si>
  <si>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</si>
  <si>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</si>
  <si>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</si>
  <si>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</si>
  <si>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</si>
  <si>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</si>
  <si>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</si>
  <si>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</si>
  <si>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</si>
  <si>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</si>
  <si>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</si>
  <si>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</si>
  <si>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</si>
  <si>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</si>
  <si>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</si>
  <si>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</si>
  <si>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</si>
  <si>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</si>
  <si>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</si>
  <si>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</si>
  <si>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</si>
  <si>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</si>
  <si>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</si>
  <si>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</si>
  <si>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</si>
  <si>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</si>
  <si>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</si>
  <si>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</si>
  <si>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</si>
  <si>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</si>
  <si>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</si>
  <si>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</si>
  <si>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</si>
  <si>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</si>
  <si>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</si>
  <si>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</si>
  <si>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</si>
  <si>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</si>
  <si>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</si>
  <si>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</si>
  <si>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</si>
  <si>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</si>
  <si>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</si>
  <si>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</si>
  <si>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</si>
  <si>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</si>
  <si>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</si>
  <si>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</si>
  <si>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</si>
  <si>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</si>
  <si>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</si>
  <si>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</si>
  <si>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</si>
  <si>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</si>
  <si>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</si>
  <si>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</si>
  <si>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</si>
  <si>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</si>
  <si>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</si>
  <si>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</si>
  <si>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</si>
  <si>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</si>
  <si>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</si>
  <si>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</si>
  <si>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</si>
  <si>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</si>
  <si>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</si>
  <si>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</si>
  <si>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</si>
  <si>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</si>
  <si>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</si>
  <si>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</si>
  <si>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</si>
  <si>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</si>
  <si>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</si>
  <si>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</si>
  <si>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</si>
  <si>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</si>
  <si>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</si>
  <si>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</si>
  <si>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</si>
  <si>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</si>
  <si>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</si>
  <si>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</si>
  <si>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</si>
  <si>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</si>
  <si>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</si>
  <si>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</si>
  <si>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</si>
  <si>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</si>
  <si>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</si>
  <si>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</si>
  <si>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</si>
  <si>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</si>
  <si>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</si>
  <si>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</si>
  <si>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</si>
  <si>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</si>
  <si>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</si>
  <si>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</si>
  <si>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</si>
  <si>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</si>
  <si>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</si>
  <si>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</si>
  <si>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</si>
  <si>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</si>
  <si>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</si>
  <si>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</si>
  <si>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</si>
  <si>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</si>
  <si>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</si>
  <si>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</si>
  <si>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</si>
  <si>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</si>
  <si>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</si>
  <si>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</si>
  <si>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</si>
  <si>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</si>
  <si>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</si>
  <si>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</si>
  <si>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</si>
  <si>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</si>
  <si>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</si>
  <si>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</si>
  <si>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</si>
  <si>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</si>
  <si>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</si>
  <si>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</si>
  <si>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</si>
  <si>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</si>
  <si>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</si>
  <si>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</si>
  <si>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</si>
  <si>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</si>
  <si>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</si>
  <si>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</si>
  <si>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</si>
  <si>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</si>
  <si>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</si>
  <si>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</si>
  <si>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</si>
  <si>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</si>
  <si>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</si>
  <si>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</si>
  <si>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</si>
  <si>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</si>
  <si>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</si>
  <si>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</si>
  <si>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</si>
  <si>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</si>
  <si>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</si>
  <si>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</si>
  <si>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</si>
  <si>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</si>
  <si>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</si>
  <si>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</si>
  <si>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</si>
  <si>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</si>
  <si>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</si>
  <si>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</si>
  <si>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</si>
  <si>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</si>
  <si>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</si>
  <si>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</si>
  <si>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</si>
  <si>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</si>
  <si>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</si>
  <si>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</si>
  <si>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</si>
  <si>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</si>
  <si>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</si>
  <si>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</si>
  <si>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</si>
  <si>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</si>
  <si>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</si>
  <si>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</si>
  <si>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</si>
  <si>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</si>
  <si>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</si>
  <si>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</si>
  <si>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</si>
  <si>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</si>
  <si>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</si>
  <si>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</si>
  <si>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</si>
  <si>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</si>
  <si>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</si>
  <si>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</si>
  <si>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</si>
  <si>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</si>
  <si>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</si>
  <si>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</si>
  <si>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</si>
  <si>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</si>
  <si>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</si>
  <si>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</si>
  <si>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</si>
  <si>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</si>
  <si>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</si>
  <si>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</si>
  <si>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</si>
  <si>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</si>
  <si>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</si>
  <si>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</si>
  <si>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</si>
  <si>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</si>
  <si>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</si>
  <si>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</si>
  <si>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</si>
  <si>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</si>
  <si>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</si>
  <si>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</si>
  <si>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</si>
  <si>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</si>
  <si>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</si>
  <si>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</si>
  <si>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</si>
  <si>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</si>
  <si>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</si>
  <si>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</si>
  <si>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</si>
  <si>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</si>
  <si>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</si>
  <si>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</si>
  <si>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</si>
  <si>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</si>
  <si>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</si>
  <si>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</si>
  <si>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</si>
  <si>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</si>
  <si>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</si>
  <si>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</si>
  <si>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</si>
  <si>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</si>
  <si>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</si>
  <si>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</si>
  <si>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</si>
  <si>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</si>
  <si>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</si>
  <si>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</si>
  <si>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</si>
  <si>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</si>
  <si>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</si>
  <si>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</si>
  <si>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</si>
  <si>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</si>
  <si>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</si>
  <si>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</si>
  <si>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</si>
  <si>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</si>
  <si>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</si>
  <si>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</si>
  <si>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</si>
  <si>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</si>
  <si>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</si>
  <si>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</si>
  <si>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</si>
  <si>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</si>
  <si>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</si>
  <si>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</si>
  <si>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</si>
  <si>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</si>
  <si>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</si>
  <si>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</si>
  <si>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</si>
  <si>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</si>
  <si>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</si>
  <si>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</si>
  <si>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</si>
  <si>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</si>
  <si>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</si>
  <si>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</si>
  <si>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</si>
  <si>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</si>
  <si>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</si>
  <si>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</si>
  <si>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</si>
  <si>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</si>
  <si>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</si>
  <si>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</si>
  <si>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</si>
  <si>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</si>
  <si>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</si>
  <si>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</si>
  <si>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</si>
  <si>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</si>
  <si>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</si>
  <si>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</si>
  <si>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</si>
  <si>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</si>
  <si>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</si>
  <si>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</si>
  <si>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</si>
  <si>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</si>
  <si>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</si>
  <si>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</si>
  <si>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</si>
  <si>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</si>
  <si>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</si>
  <si>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</si>
  <si>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</si>
  <si>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</si>
  <si>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</si>
  <si>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</si>
  <si>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</si>
  <si>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</si>
  <si>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</si>
  <si>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</si>
  <si>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</si>
  <si>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</si>
  <si>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</si>
  <si>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</si>
  <si>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</si>
  <si>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</si>
  <si>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</si>
  <si>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</si>
  <si>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</si>
  <si>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</si>
  <si>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</si>
  <si>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</si>
  <si>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</si>
  <si>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</si>
  <si>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</si>
  <si>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</si>
  <si>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</si>
  <si>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</si>
  <si>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</si>
  <si>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</si>
  <si>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</si>
  <si>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</si>
  <si>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</si>
  <si>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</si>
  <si>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</si>
  <si>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</si>
  <si>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</si>
  <si>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</si>
  <si>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</si>
  <si>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</si>
  <si>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</si>
  <si>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</si>
  <si>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</si>
  <si>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</si>
  <si>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</si>
  <si>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</si>
  <si>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</si>
  <si>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</si>
  <si>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</si>
  <si>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</si>
  <si>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</si>
  <si>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</si>
  <si>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</si>
  <si>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</si>
  <si>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</si>
  <si>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</si>
  <si>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</si>
  <si>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</si>
  <si>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</si>
  <si>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</si>
  <si>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</si>
  <si>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</si>
  <si>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</si>
  <si>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</si>
  <si>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</si>
  <si>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</si>
  <si>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</si>
  <si>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</si>
  <si>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</si>
  <si>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</si>
  <si>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</si>
  <si>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</si>
  <si>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</si>
  <si>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</si>
  <si>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</si>
  <si>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</si>
  <si>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</si>
  <si>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</si>
  <si>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</si>
  <si>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</si>
  <si>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</si>
  <si>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</si>
  <si>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</si>
  <si>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</si>
  <si>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</si>
  <si>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</si>
  <si>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</si>
  <si>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</si>
  <si>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</si>
  <si>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</si>
  <si>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</si>
  <si>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</si>
  <si>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</si>
  <si>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</si>
  <si>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</si>
  <si>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</si>
  <si>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</si>
  <si>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</si>
  <si>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</si>
  <si>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</si>
  <si>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</si>
  <si>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</si>
  <si>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</si>
  <si>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</si>
  <si>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</si>
  <si>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</si>
  <si>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</si>
  <si>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</si>
  <si>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</si>
  <si>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</si>
  <si>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</si>
  <si>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</si>
  <si>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</si>
  <si>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</si>
  <si>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</si>
  <si>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</si>
  <si>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</si>
  <si>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</si>
  <si>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</si>
  <si>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</si>
  <si>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</si>
  <si>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</si>
  <si>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</si>
  <si>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</si>
  <si>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</si>
  <si>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</si>
  <si>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</si>
  <si>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</si>
  <si>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</si>
  <si>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</si>
  <si>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</si>
  <si>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</si>
  <si>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</si>
  <si>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</si>
  <si>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</si>
  <si>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</si>
  <si>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</si>
  <si>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</si>
  <si>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</si>
  <si>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</si>
  <si>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</si>
  <si>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</si>
  <si>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</si>
  <si>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</si>
  <si>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</si>
  <si>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</si>
  <si>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</si>
  <si>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</si>
  <si>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</si>
  <si>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</si>
  <si>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</si>
  <si>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</si>
  <si>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</si>
  <si>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</si>
  <si>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</si>
  <si>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</si>
  <si>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</si>
  <si>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</si>
  <si>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</si>
  <si>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</si>
  <si>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</si>
  <si>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</si>
  <si>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</si>
  <si>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</si>
  <si>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</si>
  <si>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</si>
  <si>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</si>
  <si>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</si>
  <si>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</si>
  <si>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</si>
  <si>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</si>
  <si>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</si>
  <si>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</si>
  <si>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</si>
  <si>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</si>
  <si>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</si>
  <si>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</si>
  <si>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</si>
  <si>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</si>
  <si>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</si>
  <si>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</si>
  <si>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</si>
  <si>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</si>
  <si>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</si>
  <si>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</si>
  <si>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</si>
  <si>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</si>
  <si>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</si>
  <si>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</si>
  <si>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</si>
  <si>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</si>
  <si>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</si>
  <si>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</si>
  <si>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</si>
  <si>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</si>
  <si>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</si>
  <si>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</si>
  <si>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</si>
  <si>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</si>
  <si>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</si>
  <si>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</si>
  <si>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</si>
  <si>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</si>
  <si>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</si>
  <si>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</si>
  <si>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</si>
  <si>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</si>
  <si>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</si>
  <si>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</si>
  <si>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</si>
  <si>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</si>
  <si>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</si>
  <si>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</si>
  <si>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</si>
  <si>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</si>
  <si>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</si>
  <si>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</si>
  <si>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</si>
  <si>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</si>
  <si>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</si>
  <si>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</si>
  <si>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</si>
  <si>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</si>
  <si>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</si>
  <si>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</si>
  <si>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</si>
  <si>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</si>
  <si>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</si>
  <si>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</si>
  <si>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</si>
  <si>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</si>
  <si>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</si>
  <si>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</si>
  <si>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</si>
  <si>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</si>
  <si>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</si>
  <si>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</si>
  <si>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</si>
  <si>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</si>
  <si>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</si>
  <si>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</si>
  <si>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</si>
  <si>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</si>
  <si>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</si>
  <si>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</si>
  <si>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</si>
  <si>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</si>
  <si>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</si>
  <si>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</si>
  <si>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</si>
  <si>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</si>
  <si>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</si>
  <si>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</si>
  <si>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</si>
  <si>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</si>
  <si>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</si>
  <si>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</si>
  <si>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</si>
  <si>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</si>
  <si>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</si>
  <si>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</si>
  <si>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</si>
  <si>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</si>
  <si>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</si>
  <si>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</si>
  <si>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</si>
  <si>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</si>
  <si>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</si>
  <si>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</si>
  <si>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</si>
  <si>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</si>
  <si>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</si>
  <si>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</si>
  <si>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</si>
  <si>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</si>
  <si>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</si>
  <si>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</si>
  <si>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</si>
  <si>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</si>
  <si>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</si>
  <si>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</si>
  <si>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</si>
  <si>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</si>
  <si>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</si>
  <si>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</si>
  <si>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</si>
  <si>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</si>
  <si>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</si>
  <si>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</si>
  <si>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</si>
  <si>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</si>
  <si>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</si>
  <si>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</si>
  <si>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</si>
  <si>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</si>
  <si>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</si>
  <si>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</si>
  <si>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</si>
  <si>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</si>
  <si>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</si>
  <si>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</si>
  <si>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</si>
  <si>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</si>
  <si>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</si>
  <si>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</si>
  <si>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</si>
  <si>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</si>
  <si>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</si>
  <si>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</si>
  <si>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</si>
  <si>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</si>
  <si>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</si>
  <si>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</si>
  <si>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</si>
  <si>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</si>
  <si>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</si>
  <si>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</si>
  <si>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</si>
  <si>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</si>
  <si>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</si>
  <si>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</si>
  <si>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</si>
  <si>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</si>
  <si>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</si>
  <si>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</si>
  <si>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</si>
  <si>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</si>
  <si>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</si>
  <si>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</si>
  <si>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</si>
  <si>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</si>
  <si>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</si>
  <si>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</si>
  <si>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</si>
  <si>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</si>
  <si>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</si>
  <si>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</si>
  <si>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</si>
  <si>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</si>
  <si>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</si>
  <si>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</si>
  <si>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</si>
  <si>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</si>
  <si>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</si>
  <si>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</si>
  <si>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</si>
  <si>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</si>
  <si>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</si>
  <si>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</si>
  <si>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</si>
  <si>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</si>
  <si>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</si>
  <si>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</si>
  <si>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</si>
  <si>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</si>
  <si>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</si>
  <si>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</si>
  <si>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</si>
  <si>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</si>
  <si>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</si>
  <si>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</si>
  <si>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</si>
  <si>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</si>
  <si>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</si>
  <si>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</si>
  <si>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</si>
  <si>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</si>
  <si>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</si>
  <si>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</si>
  <si>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</si>
  <si>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</si>
  <si>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</si>
  <si>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</si>
  <si>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</si>
  <si>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</si>
  <si>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</si>
  <si>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</si>
  <si>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</si>
  <si>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</si>
  <si>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</si>
  <si>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</si>
  <si>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</si>
  <si>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</si>
  <si>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</si>
  <si>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</si>
  <si>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</si>
  <si>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</si>
  <si>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</si>
  <si>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</si>
  <si>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</si>
  <si>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</si>
  <si>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</si>
  <si>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</si>
  <si>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</si>
  <si>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</si>
  <si>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</si>
  <si>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</si>
  <si>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</si>
  <si>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</si>
  <si>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</si>
  <si>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</si>
  <si>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</si>
  <si>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</si>
  <si>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</si>
  <si>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</si>
  <si>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</si>
  <si>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</si>
  <si>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</si>
  <si>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</si>
  <si>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</si>
  <si>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</si>
  <si>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</si>
  <si>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</si>
  <si>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</si>
  <si>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</si>
  <si>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</si>
  <si>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</si>
  <si>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</si>
  <si>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</si>
  <si>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</si>
  <si>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</si>
  <si>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</si>
  <si>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</si>
  <si>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</si>
  <si>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</si>
  <si>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</si>
  <si>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</si>
  <si>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</si>
  <si>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</si>
  <si>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</si>
  <si>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</si>
  <si>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</si>
  <si>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</si>
  <si>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</si>
  <si>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</si>
  <si>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</si>
  <si>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</si>
  <si>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</si>
  <si>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</si>
  <si>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</si>
  <si>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</si>
  <si>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</si>
  <si>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</si>
  <si>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</si>
  <si>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</si>
  <si>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</si>
  <si>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</si>
  <si>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</si>
  <si>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</si>
  <si>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</si>
  <si>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</si>
  <si>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</si>
  <si>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</si>
  <si>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</si>
  <si>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</si>
  <si>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</si>
  <si>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</si>
  <si>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</si>
  <si>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</si>
  <si>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</si>
  <si>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</si>
  <si>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</si>
  <si>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</si>
  <si>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</si>
  <si>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</si>
  <si>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</si>
  <si>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</si>
  <si>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</si>
  <si>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</si>
  <si>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</si>
  <si>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</si>
  <si>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</si>
  <si>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</si>
  <si>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</si>
  <si>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</si>
  <si>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</si>
  <si>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</si>
  <si>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</si>
  <si>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</si>
  <si>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</si>
  <si>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</si>
  <si>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</si>
  <si>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</si>
  <si>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</si>
  <si>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</si>
  <si>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</si>
  <si>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</si>
  <si>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</si>
  <si>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</si>
  <si>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</si>
  <si>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</si>
  <si>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</si>
  <si>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</si>
  <si>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</si>
  <si>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</si>
  <si>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</si>
  <si>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</si>
  <si>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</si>
  <si>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</si>
  <si>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</si>
  <si>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</si>
  <si>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</si>
  <si>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</si>
  <si>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</si>
  <si>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</si>
  <si>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</si>
  <si>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</si>
  <si>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</si>
  <si>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</si>
  <si>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</si>
  <si>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</si>
  <si>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</si>
  <si>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</si>
  <si>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</si>
  <si>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</si>
  <si>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</si>
  <si>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</si>
  <si>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</si>
  <si>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</si>
  <si>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</si>
  <si>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</si>
  <si>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</si>
  <si>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</si>
  <si>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</si>
  <si>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</si>
  <si>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</si>
  <si>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</si>
  <si>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</si>
  <si>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</si>
  <si>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</si>
  <si>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</si>
  <si>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</si>
  <si>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</si>
  <si>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</si>
  <si>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</si>
  <si>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</si>
  <si>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</si>
  <si>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</si>
  <si>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</si>
  <si>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</si>
  <si>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</si>
  <si>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</si>
  <si>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</si>
  <si>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</si>
  <si>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</si>
  <si>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</si>
  <si>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</si>
  <si>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</si>
  <si>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</si>
  <si>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</si>
  <si>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</si>
  <si>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</si>
  <si>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</si>
  <si>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</si>
  <si>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</si>
  <si>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</si>
  <si>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</si>
  <si>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</si>
  <si>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</si>
  <si>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</si>
  <si>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</si>
  <si>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</si>
  <si>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</si>
  <si>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</si>
  <si>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</si>
  <si>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</si>
  <si>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</si>
  <si>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</si>
  <si>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</si>
  <si>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</si>
  <si>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</si>
  <si>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</si>
  <si>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</si>
  <si>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</si>
  <si>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</si>
  <si>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</si>
  <si>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</si>
  <si>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</si>
  <si>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</si>
  <si>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</si>
  <si>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</si>
  <si>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</si>
  <si>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</si>
  <si>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</si>
  <si>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</si>
  <si>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</si>
  <si>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</si>
  <si>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</si>
  <si>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</si>
  <si>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</si>
  <si>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</si>
  <si>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</si>
  <si>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</si>
  <si>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</si>
  <si>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</si>
  <si>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</si>
  <si>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</si>
  <si>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</si>
  <si>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</si>
  <si>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</si>
  <si>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</si>
  <si>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</si>
  <si>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</si>
  <si>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</si>
  <si>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</si>
  <si>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</si>
  <si>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</si>
  <si>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</si>
  <si>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</si>
  <si>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</si>
  <si>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</si>
  <si>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</si>
  <si>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</si>
  <si>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</si>
  <si>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</si>
  <si>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</si>
  <si>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</si>
  <si>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</si>
  <si>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</si>
  <si>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</si>
  <si>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</si>
  <si>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</si>
  <si>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</si>
  <si>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</si>
  <si>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</si>
  <si>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</si>
  <si>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</si>
  <si>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</si>
  <si>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</si>
  <si>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</si>
  <si>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</si>
  <si>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</si>
  <si>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</si>
  <si>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</si>
  <si>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</si>
  <si>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</si>
  <si>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</si>
  <si>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</si>
  <si>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</si>
  <si>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</si>
  <si>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</si>
  <si>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</si>
  <si>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</si>
  <si>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</si>
  <si>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</si>
  <si>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</si>
  <si>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</si>
  <si>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</si>
  <si>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</si>
  <si>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</si>
  <si>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</si>
  <si>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</si>
  <si>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</si>
  <si>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</si>
  <si>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</si>
  <si>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</si>
  <si>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</si>
  <si>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</si>
  <si>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</si>
  <si>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</si>
  <si>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</si>
  <si>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</si>
  <si>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</si>
  <si>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</si>
  <si>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</si>
  <si>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</si>
  <si>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</si>
  <si>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</si>
  <si>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</si>
  <si>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</si>
  <si>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</si>
  <si>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</si>
  <si>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</si>
  <si>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</si>
  <si>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</si>
  <si>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</si>
  <si>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</si>
  <si>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</si>
  <si>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</si>
  <si>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</si>
  <si>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</si>
  <si>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</si>
  <si>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</si>
  <si>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</si>
  <si>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</si>
  <si>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</si>
  <si>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</si>
  <si>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</si>
  <si>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</si>
  <si>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</si>
  <si>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</si>
  <si>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</si>
  <si>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</si>
  <si>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</si>
  <si>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</si>
  <si>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</si>
  <si>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</si>
  <si>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</si>
  <si>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</si>
  <si>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</si>
  <si>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</si>
  <si>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</si>
  <si>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</si>
  <si>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</si>
  <si>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</si>
  <si>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</si>
  <si>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</si>
  <si>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</si>
  <si>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</si>
  <si>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</si>
  <si>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</si>
  <si>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</si>
  <si>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</si>
  <si>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</si>
  <si>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</si>
  <si>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</si>
  <si>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</si>
  <si>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</si>
  <si>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</si>
  <si>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</si>
  <si>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</si>
  <si>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</si>
  <si>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</si>
  <si>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</si>
  <si>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</si>
  <si>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</si>
  <si>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</si>
  <si>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</si>
  <si>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</si>
  <si>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</si>
  <si>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</si>
  <si>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</si>
  <si>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</si>
  <si>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</si>
  <si>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</si>
  <si>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</si>
  <si>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</si>
  <si>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</si>
  <si>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</si>
  <si>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</si>
  <si>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</si>
  <si>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</si>
  <si>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</si>
  <si>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</si>
  <si>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</si>
  <si>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</si>
  <si>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</si>
  <si>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</si>
  <si>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</si>
  <si>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</si>
  <si>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</si>
  <si>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</si>
  <si>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</si>
  <si>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</si>
  <si>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</si>
  <si>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</si>
  <si>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</si>
  <si>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</si>
  <si>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</si>
  <si>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</si>
  <si>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</si>
  <si>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</si>
  <si>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</si>
  <si>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</si>
  <si>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</si>
  <si>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</si>
  <si>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</si>
  <si>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</si>
  <si>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</si>
  <si>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</si>
  <si>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</si>
  <si>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</si>
  <si>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</si>
  <si>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</si>
  <si>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</si>
  <si>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</si>
  <si>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</si>
  <si>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</si>
  <si>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</si>
  <si>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</si>
  <si>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</si>
  <si>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</si>
  <si>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</si>
  <si>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</si>
  <si>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</si>
  <si>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</si>
  <si>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</si>
  <si>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</si>
  <si>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</si>
  <si>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</si>
  <si>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</si>
  <si>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</si>
  <si>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</si>
  <si>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</si>
  <si>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</si>
  <si>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</si>
  <si>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</si>
  <si>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</si>
  <si>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</si>
  <si>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</si>
  <si>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</si>
  <si>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</si>
  <si>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</si>
  <si>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</si>
  <si>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</si>
  <si>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</si>
  <si>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</si>
  <si>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</si>
  <si>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</si>
  <si>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</si>
  <si>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</si>
  <si>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</si>
  <si>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</si>
  <si>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</si>
  <si>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</si>
  <si>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</si>
  <si>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</si>
  <si>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</si>
  <si>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</si>
  <si>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</si>
  <si>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</si>
  <si>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</si>
  <si>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</si>
  <si>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</si>
  <si>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</si>
  <si>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</si>
  <si>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</si>
  <si>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</si>
  <si>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</si>
  <si>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</si>
  <si>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</si>
  <si>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</si>
  <si>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</si>
  <si>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</si>
  <si>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</si>
  <si>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</si>
  <si>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</si>
  <si>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</si>
  <si>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</si>
  <si>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</si>
  <si>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</si>
  <si>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</si>
  <si>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</si>
  <si>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</si>
  <si>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</si>
  <si>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</si>
  <si>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</si>
  <si>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</si>
  <si>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</si>
  <si>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</si>
  <si>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</si>
  <si>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</si>
  <si>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</si>
  <si>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</si>
  <si>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</si>
  <si>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</si>
  <si>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</si>
  <si>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</si>
  <si>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</si>
  <si>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</si>
  <si>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</si>
  <si>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</si>
  <si>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</si>
  <si>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</si>
  <si>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</si>
  <si>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</si>
  <si>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</si>
  <si>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</si>
  <si>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</si>
  <si>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</si>
  <si>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</si>
  <si>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</si>
  <si>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</si>
  <si>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</si>
  <si>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</si>
  <si>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</si>
  <si>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</si>
  <si>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</si>
  <si>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</si>
  <si>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</si>
  <si>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</si>
  <si>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</si>
  <si>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</si>
  <si>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</si>
  <si>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</si>
  <si>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</si>
  <si>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</si>
  <si>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</si>
  <si>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</si>
  <si>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</si>
  <si>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</si>
  <si>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</si>
  <si>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</si>
  <si>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</si>
  <si>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</si>
  <si>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</si>
  <si>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</si>
  <si>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</si>
  <si>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</si>
  <si>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</si>
  <si>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</si>
  <si>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</si>
  <si>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</si>
  <si>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</si>
  <si>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</si>
  <si>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</si>
  <si>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</si>
  <si>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</si>
  <si>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</si>
  <si>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</si>
  <si>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</si>
  <si>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</si>
  <si>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</si>
  <si>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</si>
  <si>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</si>
  <si>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</si>
  <si>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</si>
  <si>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</si>
  <si>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</si>
  <si>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</si>
  <si>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</si>
  <si>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</si>
  <si>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</si>
  <si>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</si>
  <si>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</si>
  <si>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</si>
  <si>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</si>
  <si>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</si>
  <si>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</si>
  <si>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</si>
  <si>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</si>
  <si>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</si>
  <si>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</si>
  <si>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</si>
  <si>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</si>
  <si>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</si>
  <si>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</si>
  <si>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</si>
  <si>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</si>
  <si>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</si>
  <si>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</si>
  <si>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</si>
  <si>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</si>
  <si>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</si>
  <si>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</si>
  <si>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</si>
  <si>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</si>
  <si>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</si>
  <si>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</si>
  <si>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</si>
  <si>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</si>
  <si>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</si>
  <si>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</si>
  <si>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</si>
  <si>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</si>
  <si>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</si>
  <si>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</si>
  <si>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</si>
  <si>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</si>
  <si>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</si>
  <si>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</si>
  <si>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</si>
  <si>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</si>
  <si>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</si>
  <si>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</si>
  <si>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</si>
  <si>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</si>
  <si>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</si>
  <si>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</si>
  <si>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</si>
  <si>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</si>
  <si>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</si>
  <si>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</si>
  <si>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</si>
  <si>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</si>
  <si>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</si>
  <si>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</si>
  <si>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</si>
  <si>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</si>
  <si>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</si>
  <si>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</si>
  <si>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</si>
  <si>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</si>
  <si>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</si>
  <si>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</si>
  <si>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</si>
  <si>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</si>
  <si>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</si>
  <si>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</si>
  <si>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</si>
  <si>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</si>
  <si>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</si>
  <si>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</si>
  <si>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</si>
  <si>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</si>
  <si>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</si>
  <si>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</si>
  <si>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</si>
  <si>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</si>
  <si>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</si>
  <si>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</si>
  <si>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</si>
  <si>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</si>
  <si>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</si>
  <si>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</si>
  <si>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</si>
  <si>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</si>
  <si>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</si>
  <si>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</si>
  <si>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</si>
  <si>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</si>
  <si>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</si>
  <si>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</si>
  <si>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</si>
  <si>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</si>
  <si>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</si>
  <si>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</si>
  <si>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</si>
  <si>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</si>
  <si>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</si>
  <si>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</si>
  <si>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</si>
  <si>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</si>
  <si>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</si>
  <si>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</si>
  <si>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</si>
  <si>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</si>
  <si>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</si>
  <si>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</si>
  <si>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</si>
  <si>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</si>
  <si>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</si>
  <si>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</si>
  <si>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</si>
  <si>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</si>
  <si>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</si>
  <si>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</si>
  <si>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</si>
  <si>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</si>
  <si>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</si>
  <si>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</si>
  <si>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</si>
  <si>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</si>
  <si>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</si>
  <si>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</si>
  <si>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</si>
  <si>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</si>
  <si>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</si>
  <si>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</si>
  <si>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</si>
  <si>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</si>
  <si>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</si>
  <si>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</si>
  <si>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</si>
  <si>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</si>
  <si>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</si>
  <si>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</si>
  <si>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</si>
  <si>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</si>
  <si>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</si>
  <si>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</si>
  <si>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</si>
  <si>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</si>
  <si>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</si>
  <si>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</si>
  <si>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</si>
  <si>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</si>
  <si>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</si>
  <si>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</si>
  <si>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</si>
  <si>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</si>
  <si>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</si>
  <si>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</si>
  <si>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</si>
  <si>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</si>
  <si>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</si>
  <si>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</si>
  <si>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</si>
  <si>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</si>
  <si>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</si>
  <si>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</si>
  <si>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</si>
  <si>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</si>
  <si>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</si>
  <si>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</si>
  <si>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</si>
  <si>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</si>
  <si>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</si>
  <si>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</si>
  <si>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</si>
  <si>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</si>
  <si>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</si>
  <si>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</si>
  <si>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</si>
  <si>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</si>
  <si>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</si>
  <si>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</si>
  <si>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</si>
  <si>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</si>
  <si>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</si>
  <si>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</si>
  <si>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</si>
  <si>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</si>
  <si>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</si>
  <si>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</si>
  <si>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</si>
  <si>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</si>
  <si>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</si>
  <si>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</si>
  <si>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</si>
  <si>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</si>
  <si>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</si>
  <si>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</si>
  <si>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</si>
  <si>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</si>
  <si>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</si>
  <si>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</si>
  <si>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</si>
  <si>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</si>
  <si>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</si>
  <si>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</si>
  <si>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</si>
  <si>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</si>
  <si>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</si>
  <si>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</si>
  <si>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</si>
  <si>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</si>
  <si>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</si>
  <si>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</si>
  <si>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</si>
  <si>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</si>
  <si>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</si>
  <si>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</si>
  <si>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</si>
  <si>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</si>
  <si>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</si>
  <si>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</si>
  <si>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</si>
  <si>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</si>
  <si>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</si>
  <si>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</si>
  <si>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</si>
  <si>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</si>
  <si>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</si>
  <si>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</si>
  <si>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</si>
  <si>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</si>
  <si>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</si>
  <si>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</si>
  <si>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</si>
  <si>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</si>
  <si>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</si>
  <si>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</si>
  <si>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</si>
  <si>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</si>
  <si>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</si>
  <si>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</si>
  <si>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</si>
  <si>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</si>
  <si>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</si>
  <si>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</si>
  <si>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</si>
  <si>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</si>
  <si>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</si>
  <si>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</si>
  <si>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</si>
  <si>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</si>
  <si>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</si>
  <si>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</si>
  <si>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</si>
  <si>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</si>
  <si>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</si>
  <si>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</si>
  <si>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</si>
  <si>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</si>
  <si>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</si>
  <si>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</si>
  <si>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</si>
  <si>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</si>
  <si>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</si>
  <si>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</si>
  <si>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</si>
  <si>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</si>
  <si>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</si>
  <si>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</si>
  <si>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</si>
  <si>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</si>
  <si>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</si>
  <si>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</si>
  <si>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</si>
  <si>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</si>
  <si>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</si>
  <si>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</si>
  <si>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</si>
  <si>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</si>
  <si>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</si>
  <si>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</si>
  <si>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</si>
  <si>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</si>
  <si>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</si>
  <si>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</si>
  <si>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</si>
  <si>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</si>
  <si>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</si>
  <si>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</si>
  <si>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</si>
  <si>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</si>
  <si>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</si>
  <si>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</si>
  <si>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</si>
  <si>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</si>
  <si>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</si>
  <si>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</si>
  <si>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</si>
  <si>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</si>
  <si>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</si>
  <si>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</si>
  <si>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</si>
  <si>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</si>
  <si>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</si>
  <si>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</si>
  <si>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</si>
  <si>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</si>
  <si>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</si>
  <si>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</si>
  <si>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</si>
  <si>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</si>
  <si>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</si>
  <si>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</si>
  <si>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</si>
  <si>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</si>
  <si>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</si>
  <si>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</si>
  <si>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</si>
  <si>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</si>
  <si>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</si>
  <si>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</si>
  <si>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</si>
  <si>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</si>
  <si>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</si>
  <si>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</si>
  <si>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</si>
  <si>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</si>
  <si>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</si>
  <si>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</si>
  <si>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</si>
  <si>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</si>
  <si>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</si>
  <si>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</si>
  <si>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</si>
  <si>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</si>
  <si>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</si>
  <si>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</si>
  <si>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</si>
  <si>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</si>
  <si>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</si>
  <si>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</si>
  <si>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</si>
  <si>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</si>
  <si>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</si>
  <si>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</si>
  <si>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</si>
  <si>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</si>
  <si>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</si>
  <si>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</si>
  <si>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</si>
  <si>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</si>
  <si>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</si>
  <si>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</si>
  <si>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</si>
  <si>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</si>
  <si>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</si>
  <si>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</si>
  <si>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</si>
  <si>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</si>
  <si>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</si>
  <si>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</si>
  <si>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</si>
  <si>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</si>
  <si>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</si>
  <si>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</si>
  <si>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</si>
  <si>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</si>
  <si>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</si>
  <si>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</si>
  <si>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</si>
  <si>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</si>
  <si>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</si>
  <si>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</si>
  <si>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</si>
  <si>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</si>
  <si>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</si>
  <si>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</si>
  <si>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</si>
  <si>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</si>
  <si>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</si>
  <si>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</si>
  <si>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</si>
  <si>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</si>
  <si>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</si>
  <si>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</si>
  <si>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</si>
  <si>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</si>
  <si>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</si>
  <si>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</si>
  <si>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</si>
  <si>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</si>
  <si>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</si>
  <si>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</si>
  <si>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</si>
  <si>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</si>
  <si>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</si>
  <si>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</si>
  <si>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</si>
  <si>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</si>
  <si>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</si>
  <si>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</si>
  <si>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</si>
  <si>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</si>
  <si>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</si>
  <si>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</si>
  <si>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</si>
  <si>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</si>
  <si>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</si>
  <si>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</si>
  <si>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</si>
  <si>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</si>
  <si>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</si>
  <si>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</si>
  <si>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</si>
  <si>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</si>
  <si>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</si>
  <si>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</si>
  <si>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</si>
  <si>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</si>
  <si>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</si>
  <si>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</si>
  <si>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</si>
  <si>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</si>
  <si>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</si>
  <si>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</si>
  <si>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</si>
  <si>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</si>
  <si>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</si>
  <si>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</si>
  <si>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</si>
  <si>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</si>
  <si>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</si>
  <si>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</si>
  <si>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</si>
  <si>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</si>
  <si>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</si>
  <si>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</si>
  <si>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</si>
  <si>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</si>
  <si>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</si>
  <si>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</si>
  <si>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</si>
  <si>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</si>
  <si>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</si>
  <si>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</si>
  <si>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</si>
  <si>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</si>
  <si>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</si>
  <si>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</si>
  <si>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</si>
  <si>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</si>
  <si>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</si>
  <si>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</si>
  <si>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</si>
  <si>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</si>
  <si>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</si>
  <si>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</si>
  <si>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</si>
  <si>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</si>
  <si>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</si>
  <si>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</si>
  <si>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</si>
  <si>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</si>
  <si>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</si>
  <si>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</si>
  <si>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</si>
  <si>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</si>
  <si>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</si>
  <si>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</si>
  <si>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</si>
  <si>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</si>
  <si>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</si>
  <si>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</si>
  <si>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</si>
  <si>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</si>
  <si>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</si>
  <si>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</si>
  <si>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</si>
  <si>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</si>
  <si>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</si>
  <si>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</si>
  <si>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</si>
  <si>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</si>
  <si>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</si>
  <si>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</si>
  <si>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</si>
  <si>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</si>
  <si>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</si>
  <si>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</si>
  <si>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</si>
  <si>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</si>
  <si>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</si>
  <si>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</si>
  <si>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</si>
  <si>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</si>
  <si>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</si>
  <si>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</si>
  <si>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</si>
  <si>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</si>
  <si>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</si>
  <si>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</si>
  <si>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</si>
  <si>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</si>
  <si>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</si>
  <si>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</si>
  <si>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</si>
  <si>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</si>
  <si>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</si>
  <si>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</si>
  <si>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</si>
  <si>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</si>
  <si>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</si>
  <si>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</si>
  <si>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</si>
  <si>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</si>
  <si>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</si>
  <si>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</si>
  <si>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</si>
  <si>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</si>
  <si>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</si>
  <si>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</si>
  <si>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</si>
  <si>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</si>
  <si>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</si>
  <si>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</si>
  <si>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</si>
  <si>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</si>
  <si>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</si>
  <si>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</si>
  <si>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</si>
  <si>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</si>
  <si>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</si>
  <si>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</si>
  <si>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</si>
  <si>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</si>
  <si>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</si>
  <si>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</si>
  <si>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</si>
  <si>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</si>
  <si>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</si>
  <si>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</si>
  <si>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</si>
  <si>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</si>
  <si>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</si>
  <si>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</si>
  <si>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</si>
  <si>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</si>
  <si>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</si>
  <si>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</si>
  <si>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</si>
  <si>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</si>
  <si>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</si>
  <si>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</si>
  <si>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</si>
  <si>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</si>
  <si>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</si>
  <si>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</si>
  <si>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</si>
  <si>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</si>
  <si>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</si>
  <si>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</si>
  <si>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</si>
  <si>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</si>
  <si>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</si>
  <si>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</si>
  <si>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</si>
  <si>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</si>
  <si>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</si>
  <si>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</si>
  <si>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</si>
  <si>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</si>
  <si>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</si>
  <si>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</si>
  <si>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</si>
  <si>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</si>
  <si>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</si>
  <si>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</si>
  <si>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</si>
  <si>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</si>
  <si>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</si>
  <si>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</si>
  <si>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</si>
  <si>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</si>
  <si>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</si>
  <si>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</si>
  <si>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</si>
  <si>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</si>
  <si>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</si>
  <si>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</si>
  <si>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</si>
  <si>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</si>
  <si>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</si>
  <si>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</si>
  <si>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</si>
  <si>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</si>
  <si>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</si>
  <si>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</si>
  <si>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</si>
  <si>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</si>
  <si>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</si>
  <si>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</si>
  <si>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</si>
  <si>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</si>
  <si>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</si>
  <si>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</si>
  <si>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</si>
  <si>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</si>
  <si>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</si>
  <si>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</si>
  <si>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</si>
  <si>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</si>
  <si>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</si>
  <si>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</si>
  <si>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</si>
  <si>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</si>
  <si>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</si>
  <si>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</si>
  <si>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</si>
  <si>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</si>
  <si>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</si>
  <si>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</si>
  <si>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</si>
  <si>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</si>
  <si>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</si>
  <si>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</si>
  <si>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</si>
  <si>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</si>
  <si>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</si>
  <si>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</si>
  <si>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</si>
  <si>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</si>
  <si>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</si>
  <si>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</si>
  <si>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</si>
  <si>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</si>
  <si>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</si>
  <si>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</si>
  <si>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</si>
  <si>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</si>
  <si>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</si>
  <si>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</si>
  <si>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</si>
  <si>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</si>
  <si>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</si>
  <si>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</si>
  <si>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</si>
  <si>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</si>
  <si>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</si>
  <si>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</si>
  <si>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</si>
  <si>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</si>
  <si>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</si>
  <si>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</si>
  <si>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</si>
  <si>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</si>
  <si>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</si>
  <si>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</si>
  <si>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</si>
  <si>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</si>
  <si>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</si>
  <si>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</si>
  <si>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</si>
  <si>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</si>
  <si>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</si>
  <si>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</si>
  <si>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</si>
  <si>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</si>
  <si>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</si>
  <si>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</si>
  <si>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</si>
  <si>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</si>
  <si>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</si>
  <si>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</si>
  <si>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</si>
  <si>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</si>
  <si>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</si>
  <si>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</si>
  <si>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</si>
  <si>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</si>
  <si>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</si>
  <si>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</si>
  <si>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</si>
  <si>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</si>
  <si>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</si>
  <si>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</si>
  <si>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</si>
  <si>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</si>
  <si>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</si>
  <si>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</si>
  <si>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</si>
  <si>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</si>
  <si>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</si>
  <si>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</si>
  <si>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</si>
  <si>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</si>
  <si>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</si>
  <si>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</si>
  <si>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</si>
  <si>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</si>
  <si>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</si>
  <si>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</si>
  <si>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</si>
  <si>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</si>
  <si>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</si>
  <si>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</si>
  <si>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</si>
  <si>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</si>
  <si>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</si>
  <si>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</si>
  <si>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</si>
  <si>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</si>
  <si>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</si>
  <si>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</si>
  <si>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</si>
  <si>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</si>
  <si>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</si>
  <si>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</si>
  <si>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</si>
  <si>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</si>
  <si>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</si>
  <si>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</si>
  <si>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</si>
  <si>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</si>
  <si>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</si>
  <si>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</si>
  <si>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</si>
  <si>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</si>
  <si>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</si>
  <si>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</si>
  <si>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</si>
  <si>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</si>
  <si>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</si>
  <si>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</si>
  <si>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</si>
  <si>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</si>
  <si>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</si>
  <si>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</si>
  <si>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</si>
  <si>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</si>
  <si>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</si>
  <si>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</si>
  <si>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</si>
  <si>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</si>
  <si>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</si>
  <si>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</si>
  <si>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</si>
  <si>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</si>
  <si>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</si>
  <si>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</si>
  <si>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</si>
  <si>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</si>
  <si>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</si>
  <si>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</si>
  <si>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</si>
  <si>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</si>
  <si>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</si>
  <si>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</si>
  <si>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</si>
  <si>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</si>
  <si>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</si>
  <si>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</si>
  <si>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</si>
  <si>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</si>
  <si>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</si>
  <si>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</si>
  <si>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</si>
  <si>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</si>
  <si>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</si>
  <si>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</si>
  <si>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</si>
  <si>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</si>
  <si>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</si>
  <si>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</si>
  <si>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</si>
  <si>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</si>
  <si>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</si>
  <si>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</si>
  <si>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</si>
  <si>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</si>
  <si>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</si>
  <si>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</si>
  <si>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</si>
  <si>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</si>
  <si>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</si>
  <si>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</si>
  <si>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</si>
  <si>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</si>
  <si>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</si>
  <si>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</si>
  <si>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</si>
  <si>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</si>
  <si>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</si>
  <si>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</si>
  <si>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</si>
  <si>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</si>
  <si>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</si>
  <si>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</si>
  <si>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</si>
  <si>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</si>
  <si>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</si>
  <si>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</si>
  <si>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</si>
  <si>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</si>
  <si>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</si>
  <si>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</si>
  <si>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</si>
  <si>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</si>
  <si>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</si>
  <si>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</si>
  <si>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</si>
  <si>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</si>
  <si>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</si>
  <si>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</si>
  <si>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</si>
  <si>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</si>
  <si>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</si>
  <si>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</si>
  <si>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</si>
  <si>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</si>
  <si>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</si>
  <si>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</si>
  <si>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</si>
  <si>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</si>
  <si>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</si>
  <si>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</si>
  <si>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</si>
  <si>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</si>
  <si>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</si>
  <si>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</si>
  <si>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</si>
  <si>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</si>
  <si>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</si>
  <si>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</si>
  <si>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</si>
  <si>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</si>
  <si>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</si>
  <si>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</si>
  <si>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</si>
  <si>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</si>
  <si>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</si>
  <si>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</si>
  <si>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</si>
  <si>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</si>
  <si>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</si>
  <si>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</si>
  <si>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</si>
  <si>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</si>
  <si>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</si>
  <si>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</si>
  <si>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</si>
  <si>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</si>
  <si>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</si>
  <si>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</si>
  <si>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</si>
  <si>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</si>
  <si>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</si>
  <si>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</si>
  <si>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</si>
  <si>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</si>
  <si>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</si>
  <si>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</si>
  <si>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</si>
  <si>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</si>
  <si>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</si>
  <si>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</si>
  <si>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</si>
  <si>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</si>
  <si>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</si>
  <si>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</si>
  <si>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</si>
  <si>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</si>
  <si>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</si>
  <si>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</si>
  <si>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</si>
  <si>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</si>
  <si>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</si>
  <si>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</si>
  <si>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</si>
  <si>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</si>
  <si>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</si>
  <si>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</si>
  <si>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</si>
  <si>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</si>
  <si>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</si>
  <si>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</si>
  <si>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</si>
  <si>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</si>
  <si>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</si>
  <si>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</si>
  <si>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</si>
  <si>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</si>
  <si>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</si>
  <si>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</si>
  <si>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</si>
  <si>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</si>
  <si>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</si>
  <si>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</si>
  <si>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</si>
  <si>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</si>
  <si>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</si>
  <si>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</si>
  <si>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</si>
  <si>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</si>
  <si>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</si>
  <si>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</si>
  <si>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</si>
  <si>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</si>
  <si>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</si>
  <si>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</si>
  <si>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</si>
  <si>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</si>
  <si>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</si>
  <si>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</si>
  <si>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</si>
  <si>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</si>
  <si>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</si>
  <si>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</si>
  <si>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</si>
  <si>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</si>
  <si>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</si>
  <si>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</si>
  <si>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</si>
  <si>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</si>
  <si>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</si>
  <si>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</si>
  <si>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</si>
  <si>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</si>
  <si>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</si>
  <si>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</si>
  <si>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</si>
  <si>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</si>
  <si>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</si>
  <si>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</si>
  <si>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</si>
  <si>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</si>
  <si>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</si>
  <si>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</si>
  <si>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</si>
  <si>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</si>
  <si>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</si>
  <si>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</si>
  <si>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</si>
  <si>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</si>
  <si>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</si>
  <si>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</si>
  <si>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</si>
  <si>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</si>
  <si>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</si>
  <si>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</si>
  <si>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</si>
  <si>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</si>
  <si>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</si>
  <si>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</si>
  <si>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</si>
  <si>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</si>
  <si>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</si>
  <si>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</si>
  <si>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</si>
  <si>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</si>
  <si>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</si>
  <si>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</si>
  <si>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</si>
  <si>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</si>
  <si>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</si>
  <si>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</si>
  <si>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</si>
  <si>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</si>
  <si>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</si>
  <si>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</si>
  <si>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</si>
  <si>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</si>
  <si>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</si>
  <si>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</si>
  <si>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</si>
  <si>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</si>
  <si>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</si>
  <si>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</si>
  <si>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</si>
  <si>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</si>
  <si>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</si>
  <si>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</si>
  <si>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</si>
  <si>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</si>
  <si>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</si>
  <si>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</si>
  <si>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</si>
  <si>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</si>
  <si>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</si>
  <si>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</si>
  <si>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</si>
  <si>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</si>
  <si>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</si>
  <si>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</si>
  <si>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</si>
  <si>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</si>
  <si>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</si>
  <si>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</si>
  <si>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</si>
  <si>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</si>
  <si>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</si>
  <si>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</si>
  <si>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</si>
  <si>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</si>
  <si>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</si>
  <si>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</si>
  <si>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</si>
  <si>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</si>
  <si>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</si>
  <si>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</si>
  <si>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</si>
  <si>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</si>
  <si>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</si>
  <si>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</si>
  <si>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</si>
  <si>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</si>
  <si>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</si>
  <si>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</si>
  <si>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</si>
  <si>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</si>
  <si>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</si>
  <si>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</si>
  <si>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</si>
  <si>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</si>
  <si>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</si>
  <si>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</si>
  <si>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</si>
  <si>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</si>
  <si>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</si>
  <si>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</si>
  <si>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</si>
  <si>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</si>
  <si>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</si>
  <si>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</si>
  <si>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</si>
  <si>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</si>
  <si>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</si>
  <si>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</si>
  <si>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</si>
  <si>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</si>
  <si>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</si>
  <si>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</si>
  <si>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</si>
  <si>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</si>
  <si>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</si>
  <si>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</si>
  <si>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</si>
  <si>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</si>
  <si>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</si>
  <si>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</si>
  <si>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</si>
  <si>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</si>
  <si>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</si>
  <si>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</si>
  <si>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</si>
  <si>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</si>
  <si>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</si>
  <si>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</si>
  <si>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</si>
  <si>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</si>
  <si>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</si>
  <si>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</si>
  <si>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</si>
  <si>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</si>
  <si>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</si>
  <si>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</si>
  <si>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</si>
  <si>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</si>
  <si>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</si>
  <si>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</si>
  <si>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</si>
  <si>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</si>
  <si>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</si>
  <si>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</si>
  <si>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</si>
  <si>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</si>
  <si>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</si>
  <si>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</si>
  <si>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</si>
  <si>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</si>
  <si>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</si>
  <si>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</si>
  <si>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</si>
  <si>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</si>
  <si>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</si>
  <si>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</si>
  <si>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</si>
  <si>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</si>
  <si>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</si>
  <si>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</si>
  <si>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</si>
  <si>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</si>
  <si>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</si>
  <si>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</si>
  <si>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</si>
  <si>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</si>
  <si>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</si>
  <si>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</si>
  <si>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</si>
  <si>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</si>
  <si>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</si>
  <si>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</si>
  <si>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</si>
  <si>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</si>
  <si>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</si>
  <si>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</si>
  <si>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</si>
  <si>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</si>
  <si>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</si>
  <si>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</si>
  <si>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</si>
  <si>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</si>
  <si>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</si>
  <si>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</si>
  <si>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</si>
  <si>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</si>
  <si>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</si>
  <si>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</si>
  <si>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</si>
  <si>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</si>
  <si>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</si>
  <si>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</si>
  <si>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</si>
  <si>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</si>
  <si>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</si>
  <si>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</si>
  <si>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</si>
  <si>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</si>
  <si>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</si>
  <si>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</si>
  <si>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</si>
  <si>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</si>
  <si>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</si>
  <si>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</si>
  <si>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</si>
  <si>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</si>
  <si>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</si>
  <si>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</si>
  <si>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</si>
  <si>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</si>
  <si>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</si>
  <si>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</si>
  <si>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</si>
  <si>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</si>
  <si>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</si>
  <si>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</si>
  <si>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</si>
  <si>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</si>
  <si>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</si>
  <si>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</si>
  <si>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</si>
  <si>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</si>
  <si>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</si>
  <si>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</si>
  <si>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</si>
  <si>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</si>
  <si>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</si>
  <si>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</si>
  <si>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</si>
  <si>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</si>
  <si>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</si>
  <si>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</si>
  <si>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</si>
  <si>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</si>
  <si>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</si>
  <si>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</si>
  <si>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</si>
  <si>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</si>
  <si>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</si>
  <si>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</si>
  <si>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</si>
  <si>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</si>
  <si>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</si>
  <si>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</si>
  <si>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</si>
  <si>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</si>
  <si>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</si>
  <si>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</si>
  <si>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</si>
  <si>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</si>
  <si>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</si>
  <si>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</si>
  <si>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</si>
  <si>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</si>
  <si>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</si>
  <si>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</si>
  <si>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</si>
  <si>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</si>
  <si>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</si>
  <si>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</si>
  <si>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</si>
  <si>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</si>
  <si>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</si>
  <si>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</si>
  <si>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</si>
  <si>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</si>
  <si>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</si>
  <si>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</si>
  <si>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</si>
  <si>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</si>
  <si>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</si>
  <si>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</si>
  <si>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</si>
  <si>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</si>
  <si>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</si>
  <si>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</si>
  <si>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</si>
  <si>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</si>
  <si>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</si>
  <si>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</si>
  <si>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</si>
  <si>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</si>
  <si>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</si>
  <si>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</si>
  <si>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</si>
  <si>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</si>
  <si>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</si>
  <si>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</si>
  <si>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</si>
  <si>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</si>
  <si>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</si>
  <si>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</si>
  <si>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</si>
  <si>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</si>
  <si>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</si>
  <si>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</si>
  <si>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</si>
  <si>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</si>
  <si>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</si>
  <si>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</si>
  <si>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</si>
  <si>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</si>
  <si>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</si>
  <si>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</si>
  <si>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</si>
  <si>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</si>
  <si>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</si>
  <si>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</si>
  <si>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</si>
  <si>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</si>
  <si>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</si>
  <si>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</si>
  <si>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</si>
  <si>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</si>
  <si>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</si>
  <si>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</si>
  <si>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</si>
  <si>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</si>
  <si>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</si>
  <si>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</si>
  <si>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</si>
  <si>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</si>
  <si>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</si>
  <si>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</si>
  <si>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</si>
  <si>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</si>
  <si>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</si>
  <si>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</si>
  <si>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</si>
  <si>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</si>
  <si>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</si>
  <si>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</si>
  <si>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</si>
  <si>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</si>
  <si>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</si>
  <si>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</si>
  <si>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</si>
  <si>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</si>
  <si>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</si>
  <si>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</si>
  <si>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</si>
  <si>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</si>
  <si>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</si>
  <si>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</si>
  <si>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</si>
  <si>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</si>
  <si>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</si>
  <si>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</si>
  <si>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</si>
  <si>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</si>
  <si>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</si>
  <si>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</si>
  <si>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</si>
  <si>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</si>
  <si>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</si>
  <si>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</si>
  <si>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</si>
  <si>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</si>
  <si>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</si>
  <si>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</si>
  <si>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</si>
  <si>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</si>
  <si>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</si>
  <si>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</si>
  <si>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</si>
  <si>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</si>
  <si>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</si>
  <si>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</si>
  <si>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</si>
  <si>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</si>
  <si>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</si>
  <si>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</si>
  <si>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</si>
  <si>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</si>
  <si>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</si>
  <si>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</si>
  <si>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</si>
  <si>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</si>
  <si>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</si>
  <si>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</si>
  <si>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</si>
  <si>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</si>
  <si>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</si>
  <si>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</si>
  <si>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</si>
  <si>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</si>
  <si>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</si>
  <si>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</si>
  <si>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</si>
  <si>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</si>
  <si>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</si>
  <si>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</si>
  <si>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</si>
  <si>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</si>
  <si>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</si>
  <si>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</si>
  <si>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</si>
  <si>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</si>
  <si>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</si>
  <si>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</si>
  <si>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</si>
  <si>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</si>
  <si>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</si>
  <si>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</si>
  <si>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</si>
  <si>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</si>
  <si>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</si>
  <si>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</si>
  <si>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</si>
  <si>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</si>
  <si>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</si>
  <si>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</si>
  <si>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</si>
  <si>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</si>
  <si>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</si>
  <si>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</si>
  <si>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</si>
  <si>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</si>
  <si>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</si>
  <si>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</si>
  <si>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</si>
  <si>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</si>
  <si>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</si>
  <si>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</si>
  <si>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</si>
  <si>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</si>
  <si>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</si>
  <si>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</si>
  <si>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</si>
  <si>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</si>
  <si>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</si>
  <si>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</si>
  <si>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</si>
  <si>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</si>
  <si>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</si>
  <si>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</si>
  <si>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</si>
  <si>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</si>
  <si>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</si>
  <si>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</si>
  <si>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</si>
  <si>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</si>
  <si>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</si>
  <si>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</si>
  <si>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</si>
  <si>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</si>
  <si>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</si>
  <si>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</si>
  <si>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</si>
  <si>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</si>
  <si>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</si>
  <si>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</si>
  <si>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</si>
  <si>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</si>
  <si>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</si>
  <si>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</si>
  <si>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</si>
  <si>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</si>
  <si>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</si>
  <si>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</si>
  <si>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</si>
  <si>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</si>
  <si>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</si>
  <si>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</si>
  <si>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</si>
  <si>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</si>
  <si>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</si>
  <si>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</si>
  <si>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</si>
  <si>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</si>
  <si>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</si>
  <si>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</si>
  <si>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</si>
  <si>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</si>
  <si>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</si>
  <si>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</si>
  <si>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</si>
  <si>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</si>
  <si>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</si>
  <si>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</si>
  <si>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</si>
  <si>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</si>
  <si>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</si>
  <si>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</si>
  <si>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</si>
  <si>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</si>
  <si>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</si>
  <si>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</si>
  <si>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</si>
  <si>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</si>
  <si>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</si>
  <si>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</si>
  <si>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</si>
  <si>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</si>
  <si>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</si>
  <si>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</si>
  <si>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</si>
  <si>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</si>
  <si>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</si>
  <si>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</si>
  <si>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</si>
  <si>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</si>
  <si>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</si>
  <si>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</si>
  <si>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</si>
  <si>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</si>
  <si>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</si>
  <si>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</si>
  <si>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</si>
  <si>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</si>
  <si>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</si>
  <si>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</si>
  <si>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</si>
  <si>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</si>
  <si>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</si>
  <si>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</si>
  <si>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</si>
  <si>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</si>
  <si>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</si>
  <si>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</si>
  <si>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</si>
  <si>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</si>
  <si>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</si>
  <si>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</si>
  <si>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</si>
  <si>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</si>
  <si>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</si>
  <si>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</si>
  <si>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</si>
  <si>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</si>
  <si>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</si>
  <si>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</si>
  <si>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</si>
  <si>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</si>
  <si>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</si>
  <si>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</si>
  <si>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</si>
  <si>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</si>
  <si>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</si>
  <si>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</si>
  <si>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</si>
  <si>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</si>
  <si>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</si>
  <si>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</si>
  <si>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</si>
  <si>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</si>
  <si>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</si>
  <si>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</si>
  <si>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</si>
  <si>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</si>
  <si>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</si>
  <si>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</si>
  <si>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</si>
  <si>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</si>
  <si>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</si>
  <si>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</si>
  <si>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</si>
  <si>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</si>
  <si>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</si>
  <si>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</si>
  <si>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</si>
  <si>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</si>
  <si>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</si>
  <si>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</si>
  <si>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</si>
  <si>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</si>
  <si>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</si>
  <si>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</si>
  <si>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</si>
  <si>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</si>
  <si>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</si>
  <si>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</si>
  <si>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</si>
  <si>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</si>
  <si>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</si>
  <si>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</si>
  <si>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</si>
  <si>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</si>
  <si>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</si>
  <si>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</si>
  <si>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</si>
  <si>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</si>
  <si>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</si>
  <si>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</si>
  <si>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</si>
  <si>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</si>
  <si>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</si>
  <si>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</si>
  <si>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</si>
  <si>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</si>
  <si>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</si>
  <si>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</si>
  <si>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</si>
  <si>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</si>
  <si>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</si>
  <si>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</si>
  <si>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</si>
  <si>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</si>
  <si>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</si>
  <si>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</si>
  <si>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</si>
  <si>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</si>
  <si>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</si>
  <si>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</si>
  <si>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</si>
  <si>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</si>
  <si>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</si>
  <si>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</si>
  <si>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</si>
  <si>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</si>
  <si>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</si>
  <si>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</si>
  <si>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</si>
  <si>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</si>
  <si>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</si>
  <si>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</si>
  <si>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</si>
  <si>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</si>
  <si>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</si>
  <si>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</si>
  <si>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</si>
  <si>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</si>
  <si>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</si>
  <si>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</si>
  <si>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</si>
  <si>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</si>
  <si>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</si>
  <si>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</si>
  <si>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</si>
  <si>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</si>
  <si>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</si>
  <si>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</si>
  <si>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</si>
  <si>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</si>
  <si>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</si>
  <si>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</si>
  <si>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</si>
  <si>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</si>
  <si>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</si>
  <si>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</si>
  <si>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</si>
  <si>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</si>
  <si>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</si>
  <si>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</si>
  <si>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</si>
  <si>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</si>
  <si>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</si>
  <si>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</si>
  <si>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</si>
  <si>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</si>
  <si>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</si>
  <si>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</si>
  <si>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</si>
  <si>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</si>
  <si>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</si>
  <si>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</si>
  <si>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</si>
  <si>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</si>
  <si>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</si>
  <si>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</si>
  <si>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</si>
  <si>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</si>
  <si>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</si>
  <si>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</si>
  <si>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</si>
  <si>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</si>
  <si>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</si>
  <si>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</si>
  <si>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</si>
  <si>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</si>
  <si>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</si>
  <si>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</si>
  <si>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</si>
  <si>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</si>
  <si>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</si>
  <si>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</si>
  <si>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</si>
  <si>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</si>
  <si>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</si>
  <si>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</si>
  <si>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</si>
  <si>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</si>
  <si>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</si>
  <si>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</si>
  <si>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</si>
  <si>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</si>
  <si>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</si>
  <si>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</si>
  <si>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</si>
  <si>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</si>
  <si>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</si>
  <si>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</si>
  <si>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</si>
  <si>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</si>
  <si>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</si>
  <si>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</si>
  <si>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</si>
  <si>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</si>
  <si>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</si>
  <si>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</si>
  <si>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</si>
  <si>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</si>
  <si>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</si>
  <si>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</si>
  <si>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</si>
  <si>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</si>
  <si>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</si>
  <si>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</si>
  <si>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</si>
  <si>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</si>
  <si>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</si>
  <si>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</si>
  <si>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</si>
  <si>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</si>
  <si>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</si>
  <si>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</si>
  <si>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</si>
  <si>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</si>
  <si>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</si>
  <si>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</si>
  <si>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</si>
  <si>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</si>
  <si>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</si>
  <si>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</si>
  <si>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</si>
  <si>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</si>
  <si>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</si>
  <si>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</si>
  <si>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</si>
  <si>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</si>
  <si>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</si>
  <si>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</si>
  <si>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</si>
  <si>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</si>
  <si>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</si>
  <si>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</si>
  <si>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</si>
  <si>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</si>
  <si>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</si>
  <si>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</si>
  <si>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</si>
  <si>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</si>
  <si>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</si>
  <si>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</si>
  <si>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</si>
  <si>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</si>
  <si>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</si>
  <si>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</si>
  <si>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</si>
  <si>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</si>
  <si>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</si>
  <si>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</si>
  <si>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</si>
  <si>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</si>
  <si>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</si>
  <si>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</si>
  <si>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</si>
  <si>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</si>
  <si>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</si>
  <si>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</si>
  <si>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</si>
  <si>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</si>
  <si>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</si>
  <si>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</si>
  <si>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</si>
  <si>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</si>
  <si>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</si>
  <si>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</si>
  <si>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</si>
  <si>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</si>
  <si>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</si>
  <si>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</si>
  <si>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</si>
  <si>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</si>
  <si>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</si>
  <si>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</si>
  <si>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</si>
  <si>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</si>
  <si>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</si>
  <si>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</si>
  <si>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</si>
  <si>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</si>
  <si>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</si>
  <si>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</si>
  <si>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</si>
  <si>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</si>
  <si>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</si>
  <si>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</si>
  <si>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</si>
  <si>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</si>
  <si>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</si>
  <si>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</si>
  <si>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</si>
  <si>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</si>
  <si>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</si>
  <si>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</si>
  <si>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</si>
  <si>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</si>
  <si>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</si>
  <si>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</si>
  <si>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</si>
  <si>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</si>
  <si>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</si>
  <si>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</si>
  <si>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</si>
  <si>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</si>
  <si>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</si>
  <si>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</si>
  <si>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</si>
  <si>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</si>
  <si>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</si>
  <si>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</si>
  <si>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</si>
  <si>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</si>
  <si>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</si>
  <si>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</si>
  <si>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</si>
  <si>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</si>
  <si>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</si>
  <si>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</si>
  <si>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</si>
  <si>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</si>
  <si>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</si>
  <si>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</si>
  <si>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</si>
  <si>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</si>
  <si>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</si>
  <si>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</si>
  <si>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</si>
  <si>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</si>
  <si>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</si>
  <si>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</si>
  <si>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</si>
  <si>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</si>
  <si>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</si>
  <si>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</si>
  <si>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</si>
  <si>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</si>
  <si>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</si>
  <si>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</si>
  <si>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</si>
  <si>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</si>
  <si>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</si>
  <si>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</si>
  <si>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</si>
  <si>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</si>
  <si>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</si>
  <si>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</si>
  <si>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</si>
  <si>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</si>
  <si>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</si>
  <si>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</si>
  <si>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</si>
  <si>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</si>
  <si>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</si>
  <si>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</si>
  <si>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</si>
  <si>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</si>
  <si>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</si>
  <si>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</si>
  <si>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</si>
  <si>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</si>
  <si>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</si>
  <si>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</si>
  <si>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</si>
  <si>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</si>
  <si>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</si>
  <si>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</si>
  <si>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</si>
  <si>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</si>
  <si>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</si>
  <si>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</si>
  <si>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</si>
  <si>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</si>
  <si>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</si>
  <si>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</si>
  <si>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</si>
  <si>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</si>
  <si>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</si>
  <si>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</si>
  <si>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</si>
  <si>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</si>
  <si>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</si>
  <si>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</si>
  <si>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</si>
  <si>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</si>
  <si>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</si>
  <si>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</si>
  <si>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</si>
  <si>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</si>
  <si>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</si>
  <si>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</si>
  <si>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</si>
  <si>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</si>
  <si>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</si>
  <si>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</si>
  <si>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</si>
  <si>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</si>
  <si>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</si>
  <si>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</si>
  <si>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</si>
  <si>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</si>
  <si>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</si>
  <si>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</si>
  <si>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</si>
  <si>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</si>
  <si>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</si>
  <si>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</si>
  <si>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</si>
  <si>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</si>
  <si>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</si>
  <si>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</si>
  <si>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</si>
  <si>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</si>
  <si>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</si>
  <si>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</si>
  <si>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</si>
  <si>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</si>
  <si>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</si>
  <si>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</si>
  <si>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</si>
  <si>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</si>
  <si>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</si>
  <si>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</si>
  <si>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</si>
  <si>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</si>
  <si>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</si>
  <si>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</si>
  <si>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</si>
  <si>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</si>
  <si>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</si>
  <si>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</si>
  <si>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</si>
  <si>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</si>
  <si>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</si>
  <si>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</si>
  <si>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</si>
  <si>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</si>
  <si>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</si>
  <si>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</si>
  <si>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</si>
  <si>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</si>
  <si>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</si>
  <si>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</si>
  <si>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</si>
  <si>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</si>
  <si>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</si>
  <si>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</si>
  <si>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</si>
  <si>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</si>
  <si>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</si>
  <si>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</si>
  <si>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</si>
  <si>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</si>
  <si>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</si>
  <si>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</si>
  <si>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</si>
  <si>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</si>
  <si>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</si>
  <si>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</si>
  <si>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</si>
  <si>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</si>
  <si>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</si>
  <si>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</si>
  <si>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</si>
  <si>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</si>
  <si>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</si>
  <si>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</si>
  <si>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</si>
  <si>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</si>
  <si>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</si>
  <si>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</si>
  <si>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</si>
  <si>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</si>
  <si>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</si>
  <si>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</si>
  <si>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</si>
  <si>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</si>
  <si>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</si>
  <si>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</si>
  <si>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</si>
  <si>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</si>
  <si>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</si>
  <si>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</si>
  <si>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</si>
  <si>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</si>
  <si>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</si>
  <si>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</si>
  <si>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</si>
  <si>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</si>
  <si>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</si>
  <si>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</si>
  <si>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</si>
  <si>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</si>
  <si>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</si>
  <si>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</si>
  <si>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</si>
  <si>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</si>
  <si>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</si>
  <si>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</si>
  <si>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</si>
  <si>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</si>
  <si>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</si>
  <si>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</si>
  <si>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</si>
  <si>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</si>
  <si>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</si>
  <si>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</si>
  <si>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</si>
  <si>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</si>
  <si>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</si>
  <si>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</si>
  <si>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</si>
  <si>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</si>
  <si>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</si>
  <si>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</si>
  <si>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</si>
  <si>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</si>
  <si>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</si>
  <si>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</si>
  <si>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</si>
  <si>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</si>
  <si>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</si>
  <si>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</si>
  <si>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</si>
  <si>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</si>
  <si>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</si>
  <si>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</si>
  <si>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</si>
  <si>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</si>
  <si>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</si>
  <si>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</si>
  <si>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</si>
  <si>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</si>
  <si>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</si>
  <si>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</si>
  <si>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</si>
  <si>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</si>
  <si>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</si>
  <si>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</si>
  <si>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</si>
  <si>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</si>
  <si>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</si>
  <si>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</si>
  <si>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</si>
  <si>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</si>
  <si>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</si>
  <si>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</si>
  <si>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</si>
  <si>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</si>
  <si>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</si>
  <si>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</si>
  <si>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</si>
  <si>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</si>
  <si>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</si>
  <si>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</si>
  <si>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</si>
  <si>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</si>
  <si>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</si>
  <si>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</si>
  <si>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</si>
  <si>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</si>
  <si>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</si>
  <si>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</si>
  <si>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</si>
  <si>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</si>
  <si>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</si>
  <si>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</si>
  <si>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</si>
  <si>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</si>
  <si>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</si>
  <si>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</si>
  <si>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</si>
  <si>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</si>
  <si>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</si>
  <si>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</si>
  <si>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</si>
  <si>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</si>
  <si>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</si>
  <si>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</si>
  <si>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</si>
  <si>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</si>
  <si>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</si>
  <si>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</si>
  <si>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</si>
  <si>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</si>
  <si>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</si>
  <si>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</si>
  <si>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</si>
  <si>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</si>
  <si>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</si>
  <si>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</si>
  <si>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</si>
  <si>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</si>
  <si>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</si>
  <si>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</si>
  <si>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</si>
  <si>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</si>
  <si>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</si>
  <si>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</si>
  <si>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</si>
  <si>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</si>
  <si>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</si>
  <si>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</si>
  <si>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</si>
  <si>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</si>
  <si>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</si>
  <si>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</si>
  <si>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</si>
  <si>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</si>
  <si>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</si>
  <si>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</si>
  <si>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</si>
  <si>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</si>
  <si>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</si>
  <si>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</si>
  <si>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</si>
  <si>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</si>
  <si>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</si>
  <si>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</si>
  <si>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</si>
  <si>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</si>
  <si>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</si>
  <si>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</si>
  <si>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</si>
  <si>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</si>
  <si>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</si>
  <si>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</si>
  <si>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</si>
  <si>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</si>
  <si>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</si>
  <si>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</si>
  <si>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</si>
  <si>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</si>
  <si>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</si>
  <si>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</si>
  <si>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</si>
  <si>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</si>
  <si>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</si>
  <si>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</si>
  <si>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</si>
  <si>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</si>
  <si>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</si>
  <si>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</si>
  <si>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</si>
  <si>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</si>
  <si>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</si>
  <si>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</si>
  <si>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</si>
  <si>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</si>
  <si>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</si>
  <si>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</si>
  <si>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</si>
  <si>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</si>
  <si>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</si>
  <si>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</si>
  <si>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</si>
  <si>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</si>
  <si>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</si>
  <si>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</si>
  <si>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</si>
  <si>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</si>
  <si>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</si>
  <si>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</si>
  <si>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</si>
  <si>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</si>
  <si>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</si>
  <si>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</si>
  <si>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</si>
  <si>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</si>
  <si>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</si>
  <si>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</si>
  <si>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</si>
  <si>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</si>
  <si>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</si>
  <si>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</si>
  <si>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</si>
  <si>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</si>
  <si>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</si>
  <si>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</si>
  <si>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</si>
  <si>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</si>
  <si>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</si>
  <si>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</si>
  <si>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</si>
  <si>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</si>
  <si>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</si>
  <si>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</si>
  <si>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</si>
  <si>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</si>
  <si>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</si>
  <si>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</si>
  <si>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</si>
  <si>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</si>
  <si>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</si>
  <si>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</si>
  <si>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</si>
  <si>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</si>
  <si>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</si>
  <si>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</si>
  <si>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</si>
  <si>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</si>
  <si>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</si>
  <si>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</si>
  <si>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</si>
  <si>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</si>
  <si>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</si>
  <si>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</si>
  <si>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</si>
  <si>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</si>
  <si>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</si>
  <si>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</si>
  <si>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</si>
  <si>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</si>
  <si>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</si>
  <si>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</si>
  <si>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</si>
  <si>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</si>
  <si>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</si>
  <si>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</si>
  <si>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</si>
  <si>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</si>
  <si>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</si>
  <si>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</si>
  <si>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</si>
  <si>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</si>
  <si>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</si>
  <si>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</si>
  <si>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</si>
  <si>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</si>
  <si>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</si>
  <si>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</si>
  <si>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</si>
  <si>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</si>
  <si>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</si>
  <si>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</si>
  <si>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</si>
  <si>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</si>
  <si>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</si>
  <si>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</si>
  <si>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</si>
  <si>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</si>
  <si>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</si>
  <si>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</si>
  <si>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</si>
  <si>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</si>
  <si>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</si>
  <si>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</si>
  <si>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</si>
  <si>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</si>
  <si>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</si>
  <si>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</si>
  <si>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</si>
  <si>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</si>
  <si>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</si>
  <si>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</si>
  <si>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</si>
  <si>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</si>
  <si>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</si>
  <si>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</si>
  <si>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</si>
  <si>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</si>
  <si>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</si>
  <si>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</si>
  <si>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</si>
  <si>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</si>
  <si>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</si>
  <si>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</si>
  <si>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</si>
  <si>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</si>
  <si>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</si>
  <si>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</si>
  <si>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</si>
  <si>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</si>
  <si>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</si>
  <si>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</si>
  <si>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</si>
  <si>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</si>
  <si>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</si>
  <si>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</si>
  <si>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</si>
  <si>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</si>
  <si>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</si>
  <si>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</si>
  <si>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</si>
  <si>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</si>
  <si>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</si>
  <si>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</si>
  <si>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</si>
  <si>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</si>
  <si>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</si>
  <si>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</si>
  <si>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</si>
  <si>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</si>
  <si>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</si>
  <si>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</si>
  <si>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</si>
  <si>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</si>
  <si>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</si>
  <si>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</si>
  <si>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</si>
  <si>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</si>
  <si>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</si>
  <si>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</si>
  <si>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</si>
  <si>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</si>
  <si>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</si>
  <si>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</si>
  <si>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</si>
  <si>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</si>
  <si>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</si>
  <si>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</si>
  <si>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</si>
  <si>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</si>
  <si>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</si>
  <si>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</si>
  <si>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</si>
  <si>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</si>
  <si>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</si>
  <si>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</si>
  <si>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</si>
  <si>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</si>
  <si>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</si>
  <si>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</si>
  <si>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</si>
  <si>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</si>
  <si>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</si>
  <si>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</si>
  <si>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</si>
  <si>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</si>
  <si>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</si>
  <si>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</si>
  <si>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</si>
  <si>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</si>
  <si>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</si>
  <si>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</si>
  <si>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</si>
  <si>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</si>
  <si>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</si>
  <si>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</si>
  <si>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</si>
  <si>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</si>
  <si>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</si>
  <si>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</si>
  <si>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</si>
  <si>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</si>
  <si>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</si>
  <si>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</si>
  <si>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</si>
  <si>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</si>
  <si>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</si>
  <si>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</si>
  <si>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</si>
  <si>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</si>
  <si>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</si>
  <si>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</si>
  <si>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</si>
  <si>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</si>
  <si>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</si>
  <si>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</si>
  <si>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</si>
  <si>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</si>
  <si>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</si>
  <si>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</si>
  <si>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</si>
  <si>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</si>
  <si>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</si>
  <si>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</si>
  <si>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</si>
  <si>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</si>
  <si>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</si>
  <si>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</si>
  <si>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</si>
  <si>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</si>
  <si>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</si>
  <si>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</si>
  <si>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</si>
  <si>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</si>
  <si>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</si>
  <si>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</si>
  <si>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</si>
  <si>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</si>
  <si>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</si>
  <si>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</si>
  <si>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</si>
  <si>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</si>
  <si>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</si>
  <si>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</si>
  <si>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</si>
  <si>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</si>
  <si>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</si>
  <si>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</si>
  <si>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</si>
  <si>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</si>
  <si>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</si>
  <si>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</si>
  <si>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</si>
  <si>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</si>
  <si>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</si>
  <si>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</si>
  <si>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</si>
  <si>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</si>
  <si>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</si>
  <si>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</si>
  <si>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</si>
  <si>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</si>
  <si>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</si>
  <si>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</si>
  <si>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</si>
  <si>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</si>
  <si>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</si>
  <si>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</si>
  <si>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</si>
  <si>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</si>
  <si>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</si>
  <si>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</si>
  <si>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</si>
  <si>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</si>
  <si>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</si>
  <si>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</si>
  <si>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</si>
  <si>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</si>
  <si>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</si>
  <si>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</si>
  <si>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</si>
  <si>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</si>
  <si>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</si>
  <si>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</si>
  <si>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</si>
  <si>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</si>
  <si>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</si>
  <si>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</si>
  <si>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</si>
  <si>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</si>
  <si>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</si>
  <si>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</si>
  <si>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</si>
  <si>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</si>
  <si>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</si>
  <si>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</si>
  <si>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</si>
  <si>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</si>
  <si>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</si>
  <si>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</si>
  <si>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</si>
  <si>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</si>
  <si>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</si>
  <si>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</si>
  <si>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</si>
  <si>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</si>
  <si>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</si>
  <si>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</si>
  <si>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</si>
  <si>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</si>
  <si>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</si>
  <si>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</si>
  <si>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</si>
  <si>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</si>
  <si>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</si>
  <si>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</si>
  <si>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</si>
  <si>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</si>
  <si>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</si>
  <si>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</si>
  <si>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</si>
  <si>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</si>
  <si>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</si>
  <si>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</si>
  <si>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</si>
  <si>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</si>
  <si>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</si>
  <si>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</si>
  <si>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</si>
  <si>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</si>
  <si>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</si>
  <si>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</si>
  <si>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</si>
  <si>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</si>
  <si>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</si>
  <si>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</si>
  <si>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</si>
  <si>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</si>
  <si>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</si>
  <si>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</si>
  <si>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</si>
  <si>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</si>
  <si>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</si>
  <si>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</si>
  <si>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</si>
  <si>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</si>
  <si>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</si>
  <si>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</si>
  <si>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</si>
  <si>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</si>
  <si>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</si>
  <si>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</si>
  <si>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</si>
  <si>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</si>
  <si>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</si>
  <si>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</si>
  <si>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</si>
  <si>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</si>
  <si>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</si>
  <si>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</si>
  <si>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</si>
  <si>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</si>
  <si>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</si>
  <si>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</si>
  <si>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</si>
  <si>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</si>
  <si>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</si>
  <si>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</si>
  <si>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</si>
  <si>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</si>
  <si>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</si>
  <si>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</si>
  <si>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</si>
  <si>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</si>
  <si>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</si>
  <si>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</si>
  <si>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</si>
  <si>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</si>
  <si>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</si>
  <si>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</si>
  <si>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</si>
  <si>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</si>
  <si>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</si>
  <si>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</si>
  <si>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</si>
  <si>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</si>
  <si>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</si>
  <si>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</si>
  <si>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</si>
  <si>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</si>
  <si>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</si>
  <si>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</si>
  <si>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</si>
  <si>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</si>
  <si>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</si>
  <si>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</si>
  <si>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</si>
  <si>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</si>
  <si>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</si>
  <si>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</si>
  <si>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</si>
  <si>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</si>
  <si>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</si>
  <si>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</si>
  <si>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</si>
  <si>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</si>
  <si>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</si>
  <si>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</si>
  <si>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</si>
  <si>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</si>
  <si>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</si>
  <si>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</si>
  <si>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</si>
  <si>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</si>
  <si>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</si>
  <si>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</si>
  <si>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</si>
  <si>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</si>
  <si>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</si>
  <si>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</si>
  <si>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</si>
  <si>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</si>
  <si>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</si>
  <si>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</si>
  <si>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</si>
  <si>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</si>
  <si>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</si>
  <si>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</si>
  <si>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</si>
  <si>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</si>
  <si>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</si>
  <si>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</si>
  <si>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</si>
  <si>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</si>
  <si>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</si>
  <si>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</si>
  <si>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</si>
  <si>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</si>
  <si>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</si>
  <si>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</si>
  <si>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</si>
  <si>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</si>
  <si>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</si>
  <si>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</si>
  <si>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</si>
  <si>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</si>
  <si>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</si>
  <si>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</si>
  <si>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</si>
  <si>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</si>
  <si>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</si>
  <si>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</si>
  <si>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</si>
  <si>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</si>
  <si>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</si>
  <si>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</si>
  <si>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</si>
  <si>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</si>
  <si>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</si>
  <si>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</si>
  <si>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</si>
  <si>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</si>
  <si>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</si>
  <si>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</si>
  <si>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</si>
  <si>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</si>
  <si>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</si>
  <si>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</si>
  <si>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</si>
  <si>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</si>
  <si>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</si>
  <si>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</si>
  <si>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</si>
  <si>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</si>
  <si>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</si>
  <si>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</si>
  <si>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</si>
  <si>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</si>
  <si>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</si>
  <si>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</si>
  <si>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</si>
  <si>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</si>
  <si>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</si>
  <si>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</si>
  <si>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</si>
  <si>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</si>
  <si>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</si>
  <si>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</si>
  <si>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</si>
  <si>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</si>
  <si>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</si>
  <si>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</si>
  <si>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</si>
  <si>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</si>
  <si>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</si>
  <si>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</si>
  <si>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</si>
  <si>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</si>
  <si>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</si>
  <si>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</si>
  <si>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</si>
  <si>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</si>
  <si>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</si>
  <si>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</si>
  <si>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</si>
  <si>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</si>
  <si>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</si>
  <si>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</si>
  <si>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</si>
  <si>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</si>
  <si>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</si>
  <si>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</si>
  <si>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</si>
  <si>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</si>
  <si>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</si>
  <si>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</si>
  <si>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</si>
  <si>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</si>
  <si>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</si>
  <si>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</si>
  <si>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</si>
  <si>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</si>
  <si>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</si>
  <si>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</si>
  <si>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</si>
  <si>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</si>
  <si>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</si>
  <si>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</si>
  <si>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</si>
  <si>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</si>
  <si>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</si>
  <si>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</si>
  <si>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</si>
  <si>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</si>
  <si>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</si>
  <si>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</si>
  <si>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</si>
  <si>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</si>
  <si>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</si>
  <si>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</si>
  <si>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</si>
  <si>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</si>
  <si>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</si>
  <si>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</si>
  <si>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</si>
  <si>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</si>
  <si>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</si>
  <si>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</si>
  <si>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</si>
  <si>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</si>
  <si>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</si>
  <si>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</si>
  <si>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</si>
  <si>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</si>
  <si>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</si>
  <si>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</si>
  <si>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</si>
  <si>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</si>
  <si>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</si>
  <si>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</si>
  <si>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</si>
  <si>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</si>
  <si>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</si>
  <si>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</si>
  <si>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</si>
  <si>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</si>
  <si>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</si>
  <si>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</si>
  <si>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</si>
  <si>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</si>
  <si>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</si>
  <si>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</si>
  <si>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</si>
  <si>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</si>
  <si>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</si>
  <si>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</si>
  <si>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</si>
  <si>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</si>
  <si>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</si>
  <si>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</si>
  <si>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</si>
  <si>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</si>
  <si>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</si>
  <si>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</si>
  <si>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</si>
  <si>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</si>
  <si>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</si>
  <si>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</si>
  <si>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</si>
  <si>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</si>
  <si>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</si>
  <si>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</si>
  <si>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</si>
  <si>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</si>
  <si>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</si>
  <si>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</si>
  <si>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</si>
  <si>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</si>
  <si>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</si>
  <si>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</si>
  <si>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</si>
  <si>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</si>
  <si>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</si>
  <si>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</si>
  <si>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</si>
  <si>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</si>
  <si>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</si>
  <si>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</si>
  <si>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</si>
  <si>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</si>
  <si>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</si>
  <si>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</si>
  <si>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</si>
  <si>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</si>
  <si>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</si>
  <si>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</si>
  <si>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</si>
  <si>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</si>
  <si>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</si>
  <si>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</si>
  <si>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</si>
  <si>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</si>
  <si>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</si>
  <si>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</si>
  <si>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</si>
  <si>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</si>
  <si>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</si>
  <si>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</si>
  <si>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</si>
  <si>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</si>
  <si>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</si>
  <si>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</si>
  <si>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</si>
  <si>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</si>
  <si>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</si>
  <si>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</si>
  <si>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</si>
  <si>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</si>
  <si>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</si>
  <si>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</si>
  <si>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</si>
  <si>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</si>
  <si>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</si>
  <si>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</si>
  <si>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</si>
  <si>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</si>
  <si>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</si>
  <si>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</si>
  <si>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</si>
  <si>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</si>
  <si>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</si>
  <si>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</si>
  <si>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</si>
  <si>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</si>
  <si>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</si>
  <si>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</si>
  <si>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</si>
  <si>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</si>
  <si>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</si>
  <si>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</si>
  <si>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</si>
  <si>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</si>
  <si>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</si>
  <si>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</si>
  <si>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</si>
  <si>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</si>
  <si>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</si>
  <si>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</si>
  <si>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</si>
  <si>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</si>
  <si>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</si>
  <si>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</si>
  <si>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</si>
  <si>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</si>
  <si>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</si>
  <si>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</si>
  <si>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</si>
  <si>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</si>
  <si>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</si>
  <si>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</si>
  <si>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</si>
  <si>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</si>
  <si>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</si>
  <si>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</si>
  <si>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</si>
  <si>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</si>
  <si>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</si>
  <si>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</si>
  <si>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</si>
  <si>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</si>
  <si>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</si>
  <si>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</si>
  <si>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</si>
  <si>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</si>
  <si>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</si>
  <si>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</si>
  <si>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</si>
  <si>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</si>
  <si>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</si>
  <si>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</si>
  <si>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</si>
  <si>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</si>
  <si>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</si>
  <si>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</si>
  <si>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</si>
  <si>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</si>
  <si>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</si>
  <si>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</si>
  <si>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</si>
  <si>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</si>
  <si>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</si>
  <si>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</si>
  <si>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</si>
  <si>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</si>
  <si>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</si>
  <si>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</si>
  <si>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</si>
  <si>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</si>
  <si>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</si>
  <si>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</si>
  <si>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</si>
  <si>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</si>
  <si>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</si>
  <si>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</si>
  <si>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</si>
  <si>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</si>
  <si>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</si>
  <si>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</si>
  <si>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</si>
  <si>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</si>
  <si>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</si>
  <si>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</si>
  <si>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</si>
  <si>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</si>
  <si>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</si>
  <si>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</si>
  <si>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</si>
  <si>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</si>
  <si>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</si>
  <si>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</si>
  <si>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</si>
  <si>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</si>
  <si>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</si>
  <si>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</si>
  <si>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</si>
  <si>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</si>
  <si>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</si>
  <si>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</si>
  <si>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</si>
  <si>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</si>
  <si>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</si>
  <si>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</si>
  <si>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</si>
  <si>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</si>
  <si>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</si>
  <si>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</si>
  <si>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</si>
  <si>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</si>
  <si>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</si>
  <si>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</si>
  <si>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</si>
  <si>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</si>
  <si>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</si>
  <si>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</si>
  <si>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</si>
  <si>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</si>
  <si>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</si>
  <si>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</si>
  <si>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</si>
  <si>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</si>
  <si>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</si>
  <si>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</si>
  <si>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</si>
  <si>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</si>
  <si>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</si>
  <si>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</si>
  <si>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</si>
  <si>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</si>
  <si>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</si>
  <si>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</si>
  <si>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</si>
  <si>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</si>
  <si>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</si>
  <si>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</si>
  <si>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</si>
  <si>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</si>
  <si>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</si>
  <si>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</si>
  <si>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</si>
  <si>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</si>
  <si>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</si>
  <si>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</si>
  <si>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</si>
  <si>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</si>
  <si>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</si>
  <si>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</si>
  <si>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</si>
  <si>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</si>
  <si>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</si>
  <si>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</si>
  <si>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</si>
  <si>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</si>
  <si>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</si>
  <si>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</si>
  <si>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</si>
  <si>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</si>
  <si>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</si>
  <si>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</si>
  <si>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</si>
  <si>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</si>
  <si>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</si>
  <si>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</si>
  <si>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</si>
  <si>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</si>
  <si>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</si>
  <si>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</si>
  <si>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</si>
  <si>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</si>
  <si>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</si>
  <si>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</si>
  <si>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</si>
  <si>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</si>
  <si>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</si>
  <si>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</si>
  <si>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</si>
  <si>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</si>
  <si>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</si>
  <si>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</si>
  <si>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</si>
  <si>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</si>
  <si>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</si>
  <si>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</si>
  <si>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</si>
  <si>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</si>
  <si>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</si>
  <si>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</si>
  <si>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</si>
  <si>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</si>
  <si>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</si>
  <si>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</si>
  <si>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</si>
  <si>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</si>
  <si>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</si>
  <si>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</si>
  <si>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</si>
  <si>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</si>
  <si>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</si>
  <si>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</si>
  <si>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</si>
  <si>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</si>
  <si>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</si>
  <si>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</si>
  <si>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</si>
  <si>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</si>
  <si>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</si>
  <si>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</si>
  <si>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</si>
  <si>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</si>
  <si>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</si>
  <si>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</si>
  <si>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</si>
  <si>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</si>
  <si>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</si>
  <si>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</si>
  <si>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</si>
  <si>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</si>
  <si>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</si>
  <si>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</si>
  <si>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</si>
  <si>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</si>
  <si>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</si>
  <si>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</si>
  <si>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</si>
  <si>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</si>
  <si>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</si>
  <si>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</si>
  <si>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</si>
  <si>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</si>
  <si>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</si>
  <si>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</si>
  <si>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</si>
  <si>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</si>
  <si>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</si>
  <si>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</si>
  <si>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</si>
  <si>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</si>
  <si>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</si>
  <si>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</si>
  <si>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</si>
  <si>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</si>
  <si>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</si>
  <si>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</si>
  <si>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</si>
  <si>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</si>
  <si>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</si>
  <si>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</si>
  <si>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</si>
  <si>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</si>
  <si>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</si>
  <si>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</si>
  <si>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</si>
  <si>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</si>
  <si>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</si>
  <si>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</si>
  <si>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</si>
  <si>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</si>
  <si>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</si>
  <si>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</si>
  <si>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</si>
  <si>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</si>
  <si>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</si>
  <si>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</si>
  <si>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</si>
  <si>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</si>
  <si>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</si>
  <si>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</si>
  <si>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</si>
  <si>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</si>
  <si>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</si>
  <si>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</si>
  <si>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</si>
  <si>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</si>
  <si>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</si>
  <si>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</si>
  <si>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</si>
  <si>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</si>
  <si>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</si>
  <si>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</si>
  <si>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</si>
  <si>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</si>
  <si>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</si>
  <si>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</si>
  <si>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</si>
  <si>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</si>
  <si>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</si>
  <si>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</si>
  <si>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</si>
  <si>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</si>
  <si>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</si>
  <si>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</si>
  <si>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</si>
  <si>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</si>
  <si>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</si>
  <si>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</si>
  <si>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</si>
  <si>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</si>
  <si>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</si>
  <si>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</si>
  <si>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</si>
  <si>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</si>
  <si>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</si>
  <si>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</si>
  <si>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</si>
  <si>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</si>
  <si>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</si>
  <si>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</si>
  <si>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</si>
  <si>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</si>
  <si>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</si>
  <si>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</si>
  <si>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</si>
  <si>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</si>
  <si>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</si>
  <si>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</si>
  <si>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</si>
  <si>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</si>
  <si>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</si>
  <si>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</si>
  <si>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</si>
  <si>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</si>
  <si>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</si>
  <si>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</si>
  <si>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</si>
  <si>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</si>
  <si>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</si>
  <si>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</si>
  <si>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</si>
  <si>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</si>
  <si>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</si>
  <si>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</si>
  <si>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</si>
  <si>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</si>
  <si>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</si>
  <si>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</si>
  <si>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</si>
  <si>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</si>
  <si>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</si>
  <si>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</si>
  <si>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</si>
  <si>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</si>
  <si>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</si>
  <si>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</si>
  <si>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</si>
  <si>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</si>
  <si>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</si>
  <si>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</si>
  <si>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</si>
  <si>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</si>
  <si>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</si>
  <si>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</si>
  <si>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</si>
  <si>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</si>
  <si>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</si>
  <si>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</si>
  <si>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</si>
  <si>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</si>
  <si>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</si>
  <si>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</si>
  <si>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</si>
  <si>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</si>
  <si>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</si>
  <si>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</si>
  <si>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</si>
  <si>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</si>
  <si>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</si>
  <si>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</si>
  <si>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</si>
  <si>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</si>
  <si>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</si>
  <si>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</si>
  <si>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</si>
  <si>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</si>
  <si>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</si>
  <si>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</si>
  <si>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</si>
  <si>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</si>
  <si>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</si>
  <si>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</si>
  <si>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</si>
  <si>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</si>
  <si>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</si>
  <si>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</si>
  <si>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</si>
  <si>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</si>
  <si>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</si>
  <si>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</si>
  <si>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</si>
  <si>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</si>
  <si>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</si>
  <si>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</si>
  <si>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</si>
  <si>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</si>
  <si>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</si>
  <si>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</si>
  <si>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</si>
  <si>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</si>
  <si>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</si>
  <si>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</si>
  <si>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</si>
  <si>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</si>
  <si>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</si>
  <si>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</si>
  <si>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</si>
  <si>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</si>
  <si>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</si>
  <si>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</si>
  <si>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</si>
  <si>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</si>
  <si>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</si>
  <si>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</si>
  <si>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</si>
  <si>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</si>
  <si>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</si>
  <si>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</si>
  <si>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</si>
  <si>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</si>
  <si>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</si>
  <si>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</si>
  <si>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</si>
  <si>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</si>
  <si>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</si>
  <si>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</si>
  <si>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</si>
  <si>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</si>
  <si>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</si>
  <si>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</si>
  <si>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</si>
  <si>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</si>
  <si>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</si>
  <si>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</si>
  <si>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</si>
  <si>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</si>
  <si>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</si>
  <si>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</si>
  <si>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</si>
  <si>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</si>
  <si>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</si>
  <si>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</si>
  <si>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</si>
  <si>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</si>
  <si>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</si>
  <si>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</si>
  <si>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</si>
  <si>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</si>
  <si>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</si>
  <si>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</si>
  <si>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</si>
  <si>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</si>
  <si>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</si>
  <si>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</si>
  <si>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</si>
  <si>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</si>
  <si>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</si>
  <si>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</si>
  <si>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</si>
  <si>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</si>
  <si>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</si>
  <si>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</si>
  <si>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</si>
  <si>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</si>
  <si>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</si>
  <si>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</si>
  <si>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</si>
  <si>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</si>
  <si>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</si>
  <si>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</si>
  <si>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</si>
  <si>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</si>
  <si>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</si>
  <si>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</si>
  <si>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</si>
  <si>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</si>
  <si>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</si>
  <si>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</si>
  <si>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</si>
  <si>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</si>
  <si>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</si>
  <si>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</si>
  <si>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</si>
  <si>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</si>
  <si>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</si>
  <si>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</si>
  <si>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</si>
  <si>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</si>
  <si>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</si>
  <si>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</si>
  <si>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</si>
  <si>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</si>
  <si>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</si>
  <si>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</si>
  <si>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</si>
  <si>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</si>
  <si>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</si>
  <si>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</si>
  <si>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</si>
  <si>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</si>
  <si>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</si>
  <si>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</si>
  <si>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</si>
  <si>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</si>
  <si>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</si>
  <si>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</si>
  <si>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</si>
  <si>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</si>
  <si>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</si>
  <si>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</si>
  <si>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</si>
  <si>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</si>
  <si>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</si>
  <si>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</si>
  <si>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</si>
  <si>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</si>
  <si>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</si>
  <si>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</si>
  <si>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</si>
  <si>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</si>
  <si>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</si>
  <si>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</si>
  <si>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</si>
  <si>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</si>
  <si>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</si>
  <si>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</si>
  <si>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</si>
  <si>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</si>
  <si>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</si>
  <si>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</si>
  <si>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</si>
  <si>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</si>
  <si>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</si>
  <si>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</si>
  <si>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</si>
  <si>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</si>
  <si>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</si>
  <si>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</si>
  <si>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</si>
  <si>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</si>
  <si>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</si>
  <si>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</si>
  <si>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</si>
  <si>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</si>
  <si>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</si>
  <si>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</si>
  <si>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</si>
  <si>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</si>
  <si>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</si>
  <si>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</si>
  <si>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</si>
  <si>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</si>
  <si>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</si>
  <si>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</si>
  <si>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</si>
  <si>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</si>
  <si>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</si>
  <si>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</si>
  <si>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</si>
  <si>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</si>
  <si>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</si>
  <si>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</si>
  <si>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</si>
  <si>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</si>
  <si>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</si>
  <si>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</si>
  <si>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</si>
  <si>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</si>
  <si>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</si>
  <si>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</si>
  <si>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</si>
  <si>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</si>
  <si>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</si>
  <si>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</si>
  <si>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</si>
  <si>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</si>
  <si>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</si>
  <si>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</si>
  <si>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</si>
  <si>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</si>
  <si>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</si>
  <si>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</si>
  <si>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</si>
  <si>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</si>
  <si>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</si>
  <si>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</si>
  <si>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</si>
  <si>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</si>
  <si>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</si>
  <si>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</si>
  <si>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</si>
  <si>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</si>
  <si>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</si>
  <si>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</si>
  <si>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</si>
  <si>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</si>
  <si>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</si>
  <si>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</si>
  <si>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</si>
  <si>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</si>
  <si>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</si>
  <si>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</si>
  <si>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</si>
  <si>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</si>
  <si>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</si>
  <si>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</si>
  <si>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</si>
  <si>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</si>
  <si>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</si>
  <si>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</si>
  <si>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</si>
  <si>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</si>
  <si>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</si>
  <si>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</si>
  <si>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</si>
  <si>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</si>
  <si>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</si>
  <si>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</si>
  <si>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</si>
  <si>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</si>
  <si>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</si>
  <si>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</si>
  <si>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</si>
  <si>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</si>
  <si>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</si>
  <si>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</si>
  <si>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</si>
  <si>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</si>
  <si>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</si>
  <si>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</si>
  <si>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</si>
  <si>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</si>
  <si>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</si>
  <si>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</si>
  <si>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</si>
  <si>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</si>
  <si>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</si>
  <si>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</si>
  <si>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</si>
  <si>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</si>
  <si>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</si>
  <si>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</si>
  <si>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</si>
  <si>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</si>
  <si>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</si>
  <si>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</si>
  <si>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</si>
  <si>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</si>
  <si>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</si>
  <si>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</si>
  <si>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</si>
  <si>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</si>
  <si>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</si>
  <si>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</si>
  <si>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</si>
  <si>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</si>
  <si>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</si>
  <si>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</si>
  <si>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</si>
  <si>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</si>
  <si>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</si>
  <si>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</si>
  <si>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</si>
  <si>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</si>
  <si>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</si>
  <si>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</si>
  <si>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</si>
  <si>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</si>
  <si>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</si>
  <si>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</si>
  <si>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</si>
  <si>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</si>
  <si>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</si>
  <si>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</si>
  <si>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</si>
  <si>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</si>
  <si>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</si>
  <si>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</si>
  <si>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</si>
  <si>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</si>
  <si>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</si>
  <si>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</si>
  <si>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</si>
  <si>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</si>
  <si>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</si>
  <si>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</si>
  <si>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</si>
  <si>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</si>
  <si>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</si>
  <si>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</si>
  <si>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</si>
  <si>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</si>
  <si>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</si>
  <si>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</si>
  <si>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</si>
  <si>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</si>
  <si>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</si>
  <si>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</si>
  <si>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</si>
  <si>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</si>
  <si>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</si>
  <si>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</si>
  <si>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</si>
  <si>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</si>
  <si>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</si>
  <si>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</si>
  <si>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</si>
  <si>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</si>
  <si>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</si>
  <si>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</si>
  <si>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</si>
  <si>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</si>
  <si>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</si>
  <si>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</si>
  <si>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</si>
  <si>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</si>
  <si>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</si>
  <si>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</si>
  <si>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</si>
  <si>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</si>
  <si>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</si>
  <si>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</si>
  <si>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</si>
  <si>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</si>
  <si>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</si>
  <si>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</si>
  <si>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</si>
  <si>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</si>
  <si>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</si>
  <si>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</si>
  <si>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</si>
  <si>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</si>
  <si>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</si>
  <si>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</si>
  <si>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</si>
  <si>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</si>
  <si>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</si>
  <si>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</si>
  <si>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</si>
  <si>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</si>
  <si>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</si>
  <si>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</si>
  <si>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</si>
  <si>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</si>
  <si>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</si>
  <si>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</si>
  <si>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</si>
  <si>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</si>
  <si>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</si>
  <si>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</si>
  <si>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</si>
  <si>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</si>
  <si>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</si>
  <si>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</si>
  <si>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</si>
  <si>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</si>
  <si>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</si>
  <si>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</si>
  <si>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</si>
  <si>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</si>
  <si>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</si>
  <si>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</si>
  <si>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</si>
  <si>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</si>
  <si>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</si>
  <si>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</si>
  <si>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</si>
  <si>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</si>
  <si>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</si>
  <si>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</si>
  <si>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</si>
  <si>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</si>
  <si>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</si>
  <si>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</si>
  <si>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</si>
  <si>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</si>
  <si>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</si>
  <si>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</si>
  <si>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</si>
  <si>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</si>
  <si>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</si>
  <si>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</si>
  <si>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</si>
  <si>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</si>
  <si>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</si>
  <si>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</si>
  <si>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</si>
  <si>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</si>
  <si>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</si>
  <si>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</si>
  <si>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</si>
  <si>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</si>
  <si>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</si>
  <si>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</si>
  <si>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</si>
  <si>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</si>
  <si>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</si>
  <si>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</si>
  <si>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</si>
  <si>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</si>
  <si>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</si>
  <si>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</si>
  <si>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</si>
  <si>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</si>
  <si>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</si>
  <si>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</si>
  <si>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</si>
  <si>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</si>
  <si>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</si>
  <si>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</si>
  <si>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</si>
  <si>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</si>
  <si>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</si>
  <si>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</si>
  <si>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</si>
  <si>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</si>
  <si>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</si>
  <si>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</si>
  <si>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</si>
  <si>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</si>
  <si>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</si>
  <si>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</si>
  <si>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</si>
  <si>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</si>
  <si>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</si>
  <si>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</si>
  <si>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</si>
  <si>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</si>
  <si>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</si>
  <si>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</si>
  <si>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</si>
  <si>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</si>
  <si>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</si>
  <si>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</si>
  <si>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</si>
  <si>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</si>
  <si>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</si>
  <si>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</si>
  <si>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</si>
  <si>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</si>
  <si>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</si>
  <si>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</si>
  <si>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</si>
  <si>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</si>
  <si>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</si>
  <si>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</si>
  <si>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</si>
  <si>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</si>
  <si>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</si>
  <si>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</si>
  <si>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</si>
  <si>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</si>
  <si>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</si>
  <si>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</si>
  <si>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</si>
  <si>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</si>
  <si>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</si>
  <si>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</si>
  <si>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</si>
  <si>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</si>
  <si>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</si>
  <si>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</si>
  <si>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</si>
  <si>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</si>
  <si>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</si>
  <si>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</si>
  <si>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</si>
  <si>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</si>
  <si>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</si>
  <si>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</si>
  <si>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</si>
  <si>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</si>
  <si>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</si>
  <si>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</si>
  <si>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</si>
  <si>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</si>
  <si>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</si>
  <si>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</si>
  <si>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</si>
  <si>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</si>
  <si>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</si>
  <si>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</si>
  <si>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</si>
  <si>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</si>
  <si>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</si>
  <si>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</si>
  <si>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</si>
  <si>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</si>
  <si>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</si>
  <si>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</si>
  <si>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</si>
  <si>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</si>
  <si>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</si>
  <si>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</si>
  <si>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</si>
  <si>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</si>
  <si>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</si>
  <si>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</si>
  <si>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</si>
  <si>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</si>
  <si>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</si>
  <si>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</si>
  <si>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</si>
  <si>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</si>
  <si>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</si>
  <si>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</si>
  <si>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</si>
  <si>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</si>
  <si>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</si>
  <si>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</si>
  <si>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</si>
  <si>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</si>
  <si>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</si>
  <si>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</si>
  <si>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</si>
  <si>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</si>
  <si>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</si>
  <si>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</si>
  <si>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</si>
  <si>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</si>
  <si>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</si>
  <si>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</si>
  <si>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</si>
  <si>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</si>
  <si>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</si>
  <si>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</si>
  <si>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</si>
  <si>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</si>
  <si>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</si>
  <si>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</si>
  <si>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</si>
  <si>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</si>
  <si>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</si>
  <si>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</si>
  <si>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</si>
  <si>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</si>
  <si>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</si>
  <si>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</si>
  <si>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</si>
  <si>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</si>
  <si>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</si>
  <si>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</si>
  <si>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</si>
  <si>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</si>
  <si>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</si>
  <si>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</si>
  <si>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</si>
  <si>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</si>
  <si>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</si>
  <si>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</si>
  <si>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</si>
  <si>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</si>
  <si>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</si>
  <si>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</si>
  <si>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</si>
  <si>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</si>
  <si>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</si>
  <si>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</si>
  <si>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</si>
  <si>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</si>
  <si>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</si>
  <si>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</si>
  <si>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</si>
  <si>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</si>
  <si>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</si>
  <si>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</si>
  <si>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</si>
  <si>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</si>
  <si>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</si>
  <si>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</si>
  <si>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</si>
  <si>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</si>
  <si>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</si>
  <si>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</si>
  <si>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</si>
  <si>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</si>
  <si>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</si>
  <si>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</si>
  <si>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</si>
  <si>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</si>
  <si>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</si>
  <si>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</si>
  <si>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</si>
  <si>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</si>
  <si>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</si>
  <si>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</si>
  <si>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</si>
  <si>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</si>
  <si>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</si>
  <si>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</si>
  <si>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</si>
  <si>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</si>
  <si>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</si>
  <si>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</si>
  <si>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</si>
  <si>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</si>
  <si>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</si>
  <si>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</si>
  <si>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</si>
  <si>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</si>
  <si>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</si>
  <si>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</si>
  <si>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</si>
  <si>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</si>
  <si>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</si>
  <si>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</si>
  <si>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</si>
  <si>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</si>
  <si>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</si>
  <si>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</si>
  <si>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</si>
  <si>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</si>
  <si>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</si>
  <si>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</si>
  <si>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</si>
  <si>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</si>
  <si>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</si>
  <si>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</si>
  <si>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</si>
  <si>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</si>
  <si>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</si>
  <si>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</si>
  <si>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</si>
  <si>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</si>
  <si>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</si>
  <si>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</si>
  <si>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</si>
  <si>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</si>
  <si>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</si>
  <si>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</si>
  <si>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</si>
  <si>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</si>
  <si>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</si>
  <si>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</si>
  <si>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</si>
  <si>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</si>
  <si>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</si>
  <si>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</si>
  <si>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</si>
  <si>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</si>
  <si>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</si>
  <si>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</si>
  <si>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</si>
  <si>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</si>
  <si>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</si>
  <si>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</si>
  <si>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</si>
  <si>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</si>
  <si>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</si>
  <si>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</si>
  <si>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</si>
  <si>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</si>
  <si>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</si>
  <si>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</si>
  <si>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</si>
  <si>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</si>
  <si>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</si>
  <si>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</si>
  <si>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</si>
  <si>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</si>
  <si>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</si>
  <si>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</si>
  <si>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</si>
  <si>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</si>
  <si>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</si>
  <si>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</si>
  <si>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</si>
  <si>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</si>
  <si>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</si>
  <si>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</si>
  <si>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</si>
  <si>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</si>
  <si>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</si>
  <si>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</si>
  <si>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</si>
  <si>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</si>
  <si>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</si>
  <si>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</si>
  <si>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</si>
  <si>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</si>
  <si>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</si>
  <si>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</si>
  <si>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</si>
  <si>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</si>
  <si>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</si>
  <si>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</si>
  <si>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</si>
  <si>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</si>
  <si>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</si>
  <si>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</si>
  <si>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</si>
  <si>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</si>
  <si>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</si>
  <si>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</si>
  <si>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</si>
  <si>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</si>
  <si>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</si>
  <si>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</si>
  <si>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</si>
  <si>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</si>
  <si>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</si>
  <si>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</si>
  <si>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</si>
  <si>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</si>
  <si>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</si>
  <si>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</si>
  <si>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</si>
  <si>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</si>
  <si>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</si>
  <si>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</si>
  <si>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</si>
  <si>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</si>
  <si>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</si>
  <si>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</si>
  <si>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</si>
  <si>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</si>
  <si>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</si>
  <si>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</si>
  <si>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</si>
  <si>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</si>
  <si>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</si>
  <si>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</si>
  <si>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</si>
  <si>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</si>
  <si>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</si>
  <si>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</si>
  <si>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</si>
  <si>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</si>
  <si>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</si>
  <si>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</si>
  <si>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</si>
  <si>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</si>
  <si>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</si>
  <si>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</si>
  <si>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</si>
  <si>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</si>
  <si>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</si>
  <si>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</si>
  <si>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</si>
  <si>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</si>
  <si>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</si>
  <si>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</si>
  <si>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</si>
  <si>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</si>
  <si>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</si>
  <si>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</si>
  <si>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</si>
  <si>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</si>
  <si>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</si>
  <si>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</si>
  <si>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</si>
  <si>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</si>
  <si>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</si>
  <si>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</si>
  <si>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</si>
  <si>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</si>
  <si>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</si>
  <si>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</si>
  <si>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</si>
  <si>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</si>
  <si>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</si>
  <si>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</si>
  <si>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</si>
  <si>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</si>
  <si>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</si>
  <si>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</si>
  <si>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</si>
  <si>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</si>
  <si>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</si>
  <si>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</si>
  <si>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</si>
  <si>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</si>
  <si>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</si>
  <si>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</si>
  <si>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</si>
  <si>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</si>
  <si>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</si>
  <si>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</si>
  <si>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</si>
  <si>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</si>
  <si>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</si>
  <si>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</si>
  <si>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</si>
  <si>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</si>
  <si>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</si>
  <si>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</si>
  <si>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</si>
  <si>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</si>
  <si>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</si>
  <si>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</si>
  <si>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</si>
  <si>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</si>
  <si>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</si>
  <si>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</si>
  <si>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</si>
  <si>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</si>
  <si>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</si>
  <si>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</si>
  <si>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</si>
  <si>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</si>
  <si>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</si>
  <si>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</si>
  <si>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</si>
  <si>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</si>
  <si>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</si>
  <si>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</si>
  <si>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</si>
  <si>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</si>
  <si>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</si>
  <si>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</si>
  <si>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</si>
  <si>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</si>
  <si>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</si>
  <si>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</si>
  <si>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</si>
  <si>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</si>
  <si>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</si>
  <si>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</si>
  <si>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</si>
  <si>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</si>
  <si>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</si>
  <si>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</si>
  <si>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</si>
  <si>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</si>
  <si>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</si>
  <si>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</si>
  <si>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</si>
  <si>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</si>
  <si>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</si>
  <si>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</si>
  <si>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</si>
  <si>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</si>
  <si>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</si>
  <si>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</si>
  <si>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</si>
  <si>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</si>
  <si>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</si>
  <si>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</si>
  <si>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</si>
  <si>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</si>
  <si>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</si>
  <si>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</si>
  <si>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</si>
  <si>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</si>
  <si>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</si>
  <si>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</si>
  <si>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</si>
  <si>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</si>
  <si>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</si>
  <si>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</si>
  <si>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</si>
  <si>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</si>
  <si>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</si>
  <si>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</si>
  <si>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</si>
  <si>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</si>
  <si>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</si>
  <si>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</si>
  <si>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</si>
  <si>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</si>
  <si>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</si>
  <si>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</si>
  <si>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</si>
  <si>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</si>
  <si>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</si>
  <si>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</si>
  <si>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</si>
  <si>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</si>
  <si>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</si>
  <si>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</si>
  <si>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</si>
  <si>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</si>
  <si>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</si>
  <si>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</si>
  <si>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</si>
  <si>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</si>
  <si>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</si>
  <si>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</si>
  <si>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</si>
  <si>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</si>
  <si>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</si>
  <si>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</si>
  <si>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</si>
  <si>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</si>
  <si>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</si>
  <si>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</si>
  <si>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</si>
  <si>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</si>
  <si>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</si>
  <si>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</si>
  <si>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</si>
  <si>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</si>
  <si>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</si>
  <si>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</si>
  <si>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</si>
  <si>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</si>
  <si>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</si>
  <si>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</si>
  <si>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</si>
  <si>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</si>
  <si>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</si>
  <si>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</si>
  <si>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</si>
  <si>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</si>
  <si>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</si>
  <si>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</si>
  <si>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</si>
  <si>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</si>
  <si>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</si>
  <si>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</si>
  <si>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</si>
  <si>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</si>
  <si>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</si>
  <si>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</si>
  <si>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</si>
  <si>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</si>
  <si>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</si>
  <si>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</si>
  <si>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</si>
  <si>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</si>
  <si>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</si>
  <si>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</si>
  <si>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</si>
  <si>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</si>
  <si>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</si>
  <si>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</si>
  <si>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</si>
  <si>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</si>
  <si>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</si>
  <si>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</si>
  <si>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</si>
  <si>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</si>
  <si>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</si>
  <si>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</si>
  <si>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</si>
  <si>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</si>
  <si>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</si>
  <si>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</si>
  <si>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</si>
  <si>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</si>
  <si>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</si>
  <si>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</si>
  <si>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</si>
  <si>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</si>
  <si>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</si>
  <si>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</si>
  <si>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</si>
  <si>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</si>
  <si>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</si>
  <si>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</si>
  <si>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</si>
  <si>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</si>
  <si>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</si>
  <si>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</si>
  <si>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</si>
  <si>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</si>
  <si>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</si>
  <si>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</si>
  <si>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</si>
  <si>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</si>
  <si>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</si>
  <si>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</si>
  <si>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</si>
  <si>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</si>
  <si>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</si>
  <si>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</si>
  <si>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</si>
  <si>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</si>
  <si>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</si>
  <si>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</si>
  <si>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</si>
  <si>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</si>
  <si>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</si>
  <si>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</si>
  <si>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</si>
  <si>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</si>
  <si>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</si>
  <si>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</si>
  <si>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</si>
  <si>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</si>
  <si>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</si>
  <si>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</si>
  <si>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</si>
  <si>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</si>
  <si>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</si>
  <si>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</si>
  <si>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</si>
  <si>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</si>
  <si>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</si>
  <si>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</si>
  <si>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</si>
  <si>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</si>
  <si>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</si>
  <si>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</si>
  <si>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</si>
  <si>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</si>
  <si>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</si>
  <si>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</si>
  <si>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</si>
  <si>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</si>
  <si>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</si>
  <si>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</si>
  <si>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</si>
  <si>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</si>
  <si>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</si>
  <si>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</si>
  <si>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</si>
  <si>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</si>
  <si>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</si>
  <si>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</si>
  <si>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</si>
  <si>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</si>
  <si>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</si>
  <si>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</si>
  <si>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</si>
  <si>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</si>
  <si>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</si>
  <si>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</si>
  <si>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</si>
  <si>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</si>
  <si>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</si>
  <si>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</si>
  <si>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</si>
  <si>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</si>
  <si>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</si>
  <si>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</si>
  <si>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</si>
  <si>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</si>
  <si>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</si>
  <si>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</si>
  <si>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</si>
  <si>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</si>
  <si>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</si>
  <si>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</si>
  <si>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</si>
  <si>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</si>
  <si>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</si>
  <si>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</si>
  <si>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</si>
  <si>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</si>
  <si>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</si>
  <si>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</si>
  <si>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</si>
  <si>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</si>
  <si>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</si>
  <si>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</si>
  <si>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</si>
  <si>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</si>
  <si>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</si>
  <si>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</si>
  <si>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</si>
  <si>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</si>
  <si>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</si>
  <si>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</si>
  <si>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</si>
  <si>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</si>
  <si>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</si>
  <si>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</si>
  <si>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</si>
  <si>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</si>
  <si>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</si>
  <si>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</si>
  <si>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</si>
  <si>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</si>
  <si>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</si>
  <si>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</si>
  <si>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</si>
  <si>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</si>
  <si>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</si>
  <si>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</si>
  <si>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</si>
  <si>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</si>
  <si>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</si>
  <si>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</si>
  <si>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</si>
  <si>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</si>
  <si>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</si>
  <si>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</si>
  <si>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</si>
  <si>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</si>
  <si>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</si>
  <si>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</si>
  <si>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</si>
  <si>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</si>
  <si>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</si>
  <si>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</si>
  <si>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</si>
  <si>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</si>
  <si>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</si>
  <si>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</si>
  <si>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</si>
  <si>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</si>
  <si>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</si>
  <si>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</si>
  <si>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</si>
  <si>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</si>
  <si>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</si>
  <si>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</si>
  <si>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</si>
  <si>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</si>
  <si>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</si>
  <si>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</si>
  <si>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</si>
  <si>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</si>
  <si>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</si>
  <si>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</si>
  <si>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</si>
  <si>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</si>
  <si>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</si>
  <si>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</si>
  <si>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</si>
  <si>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</si>
  <si>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</si>
  <si>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</si>
  <si>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</si>
  <si>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</si>
  <si>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</si>
  <si>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</si>
  <si>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</si>
  <si>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</si>
  <si>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</si>
  <si>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</si>
  <si>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</si>
  <si>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</si>
  <si>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</si>
  <si>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</si>
  <si>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</si>
  <si>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</si>
  <si>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</si>
  <si>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</si>
  <si>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</si>
  <si>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</si>
  <si>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</si>
  <si>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</si>
  <si>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</si>
  <si>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</si>
  <si>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</si>
  <si>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</si>
  <si>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</si>
  <si>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</si>
  <si>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</si>
  <si>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</si>
  <si>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</si>
  <si>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</si>
  <si>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</si>
  <si>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</si>
  <si>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</si>
  <si>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</si>
  <si>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</si>
  <si>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</si>
  <si>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</si>
  <si>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</si>
  <si>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</si>
  <si>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</si>
  <si>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</si>
  <si>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</si>
  <si>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</si>
  <si>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</si>
  <si>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</si>
  <si>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</si>
  <si>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</si>
  <si>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</si>
  <si>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</si>
  <si>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</si>
  <si>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</si>
  <si>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</si>
  <si>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</si>
  <si>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</si>
  <si>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</si>
  <si>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</si>
  <si>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</si>
  <si>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</si>
  <si>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</si>
  <si>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</si>
  <si>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</si>
  <si>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</si>
  <si>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</si>
  <si>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</si>
  <si>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</si>
  <si>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</si>
  <si>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</si>
  <si>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</si>
  <si>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</si>
  <si>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</si>
  <si>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</si>
  <si>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</si>
  <si>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</si>
  <si>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</si>
  <si>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</si>
  <si>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</si>
  <si>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</si>
  <si>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</si>
  <si>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</si>
  <si>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</si>
  <si>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</si>
  <si>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</si>
  <si>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</si>
  <si>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</si>
  <si>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</si>
  <si>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</si>
  <si>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</si>
  <si>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</si>
  <si>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</si>
  <si>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</si>
  <si>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</si>
  <si>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</si>
  <si>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</si>
  <si>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</si>
  <si>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</si>
  <si>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</si>
  <si>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</si>
  <si>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</si>
  <si>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</si>
  <si>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</si>
  <si>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</si>
  <si>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</si>
  <si>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</si>
  <si>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</si>
  <si>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</si>
  <si>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</si>
  <si>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</si>
  <si>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</si>
  <si>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</si>
  <si>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</si>
  <si>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</si>
  <si>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</si>
  <si>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</si>
  <si>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</si>
  <si>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</si>
  <si>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</si>
  <si>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</si>
  <si>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</si>
  <si>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</si>
  <si>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</si>
  <si>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</si>
  <si>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</si>
  <si>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</si>
  <si>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</si>
  <si>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</si>
  <si>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</si>
  <si>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</si>
  <si>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</si>
  <si>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</si>
  <si>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</si>
  <si>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</si>
  <si>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</si>
  <si>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</si>
  <si>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</si>
  <si>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</si>
  <si>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</si>
  <si>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</si>
  <si>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</si>
  <si>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</si>
  <si>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</si>
  <si>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</si>
  <si>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</si>
  <si>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</si>
  <si>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</si>
  <si>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</si>
  <si>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</si>
  <si>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</si>
  <si>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</si>
  <si>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</si>
  <si>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</si>
  <si>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</si>
  <si>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</si>
  <si>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</si>
  <si>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</si>
  <si>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</si>
  <si>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</si>
  <si>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</si>
  <si>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</si>
  <si>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</si>
  <si>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</si>
  <si>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</si>
  <si>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</si>
  <si>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</si>
  <si>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</si>
  <si>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</si>
  <si>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</si>
  <si>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</si>
  <si>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</si>
  <si>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</si>
  <si>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</si>
  <si>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</si>
  <si>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</si>
  <si>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</si>
  <si>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</si>
  <si>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</si>
  <si>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</si>
  <si>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</si>
  <si>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</si>
  <si>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</si>
  <si>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</si>
  <si>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</si>
  <si>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</si>
  <si>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</si>
  <si>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</si>
  <si>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</si>
  <si>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</si>
  <si>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</si>
  <si>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</si>
  <si>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</si>
  <si>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</si>
  <si>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</si>
  <si>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</si>
  <si>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</si>
  <si>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</si>
  <si>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</si>
  <si>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</si>
  <si>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</si>
  <si>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</si>
  <si>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</si>
  <si>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</si>
  <si>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</si>
  <si>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</si>
  <si>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</si>
  <si>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</si>
  <si>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</si>
  <si>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</si>
  <si>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</si>
  <si>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</si>
  <si>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</si>
  <si>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</si>
  <si>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</si>
  <si>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</si>
  <si>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</si>
  <si>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</si>
  <si>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</si>
  <si>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</si>
  <si>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</si>
  <si>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</si>
  <si>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</si>
  <si>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</si>
  <si>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</si>
  <si>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</si>
  <si>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</si>
  <si>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</si>
  <si>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</si>
  <si>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</si>
  <si>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</si>
  <si>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</si>
  <si>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</si>
  <si>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</si>
  <si>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</si>
  <si>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</si>
  <si>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</si>
  <si>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</si>
  <si>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</si>
  <si>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</si>
  <si>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</si>
  <si>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</si>
  <si>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</si>
  <si>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</si>
  <si>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</si>
  <si>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</si>
  <si>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</si>
  <si>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</si>
  <si>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</si>
  <si>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</si>
  <si>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</si>
  <si>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</si>
  <si>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</si>
  <si>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</si>
  <si>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</si>
  <si>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</si>
  <si>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</si>
  <si>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</si>
  <si>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</si>
  <si>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</si>
  <si>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</si>
  <si>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</si>
  <si>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</si>
  <si>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</si>
  <si>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</si>
  <si>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</si>
  <si>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</si>
  <si>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</si>
  <si>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</si>
  <si>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</si>
  <si>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</si>
  <si>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</si>
  <si>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</si>
  <si>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</si>
  <si>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</si>
  <si>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</si>
  <si>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</si>
  <si>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</si>
  <si>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</si>
  <si>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</si>
  <si>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</si>
  <si>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</si>
  <si>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</si>
  <si>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</si>
  <si>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</si>
  <si>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</si>
  <si>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</si>
  <si>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</si>
  <si>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</si>
  <si>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</si>
  <si>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</si>
  <si>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</si>
  <si>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</si>
  <si>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</si>
  <si>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</si>
  <si>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</si>
  <si>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</si>
  <si>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</si>
  <si>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</si>
  <si>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</si>
  <si>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</si>
  <si>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</si>
  <si>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</si>
  <si>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</si>
  <si>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</si>
  <si>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</si>
  <si>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</si>
  <si>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</si>
  <si>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</si>
  <si>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</si>
  <si>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</si>
  <si>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</si>
  <si>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</si>
  <si>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</si>
  <si>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</si>
  <si>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</si>
  <si>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</si>
  <si>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</si>
  <si>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</si>
  <si>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</si>
  <si>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</si>
  <si>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</si>
  <si>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</si>
  <si>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</si>
  <si>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</si>
  <si>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</si>
  <si>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</si>
  <si>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</si>
  <si>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</si>
  <si>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</si>
  <si>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</si>
  <si>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</si>
  <si>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</si>
  <si>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</si>
  <si>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</si>
  <si>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</si>
  <si>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</si>
  <si>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</si>
  <si>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</si>
  <si>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</si>
  <si>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</si>
  <si>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</si>
  <si>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</si>
  <si>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</si>
  <si>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</si>
  <si>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</si>
  <si>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</si>
  <si>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</si>
  <si>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</si>
  <si>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</si>
  <si>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</si>
  <si>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</si>
  <si>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</si>
  <si>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</si>
  <si>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</si>
  <si>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</si>
  <si>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</si>
  <si>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</si>
  <si>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</si>
  <si>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</si>
  <si>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</si>
  <si>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</si>
  <si>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</si>
  <si>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</si>
  <si>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</si>
  <si>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</si>
  <si>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</si>
  <si>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</si>
  <si>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</si>
  <si>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</si>
  <si>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</si>
  <si>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</si>
  <si>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</si>
  <si>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</si>
  <si>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</si>
  <si>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</si>
  <si>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</si>
  <si>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</si>
  <si>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</si>
  <si>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</si>
  <si>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</si>
  <si>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</si>
  <si>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</si>
  <si>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</si>
  <si>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</si>
  <si>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</si>
  <si>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</si>
  <si>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</si>
  <si>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</si>
  <si>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</si>
  <si>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</si>
  <si>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</si>
  <si>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</si>
  <si>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</si>
  <si>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</si>
  <si>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</si>
  <si>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</si>
  <si>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</si>
  <si>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</si>
  <si>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</si>
  <si>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</si>
  <si>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</si>
  <si>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</si>
  <si>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</si>
  <si>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</si>
  <si>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</si>
  <si>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</si>
  <si>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</si>
  <si>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</si>
  <si>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</si>
  <si>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</si>
  <si>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</si>
  <si>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</si>
  <si>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</si>
  <si>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</si>
  <si>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</si>
  <si>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</si>
  <si>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</si>
  <si>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</si>
  <si>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</si>
  <si>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</si>
  <si>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</si>
  <si>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</si>
  <si>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</si>
  <si>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</si>
  <si>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</si>
  <si>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</si>
  <si>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</si>
  <si>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</si>
  <si>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</si>
  <si>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</si>
  <si>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</si>
  <si>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</si>
  <si>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</si>
  <si>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</si>
  <si>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</si>
  <si>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</si>
  <si>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</si>
  <si>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</si>
  <si>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</si>
  <si>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</si>
  <si>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</si>
  <si>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</si>
  <si>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</si>
  <si>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</si>
  <si>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</si>
  <si>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</si>
  <si>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</si>
  <si>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</si>
  <si>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</si>
  <si>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</si>
  <si>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</si>
  <si>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</si>
  <si>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</si>
  <si>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</si>
  <si>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</si>
  <si>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</si>
  <si>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</si>
  <si>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</si>
  <si>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</si>
  <si>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</si>
  <si>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</si>
  <si>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</si>
  <si>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</si>
  <si>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</si>
  <si>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</si>
  <si>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</si>
  <si>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</si>
  <si>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</si>
  <si>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</si>
  <si>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</si>
  <si>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</si>
  <si>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</si>
  <si>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</si>
  <si>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</si>
  <si>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</si>
  <si>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</si>
  <si>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</si>
  <si>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</si>
  <si>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</si>
  <si>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</si>
  <si>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</si>
  <si>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</si>
  <si>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</si>
  <si>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</si>
  <si>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</si>
  <si>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</si>
  <si>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</si>
  <si>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</si>
  <si>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</si>
  <si>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</si>
  <si>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</si>
  <si>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</si>
  <si>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</si>
  <si>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</si>
  <si>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</si>
  <si>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</si>
  <si>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</si>
  <si>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</si>
  <si>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</si>
  <si>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</si>
  <si>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</si>
  <si>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</si>
  <si>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</si>
  <si>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</si>
  <si>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</si>
  <si>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</si>
  <si>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</si>
  <si>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</si>
  <si>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</si>
  <si>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</si>
  <si>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</si>
  <si>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</si>
  <si>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</si>
  <si>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</si>
  <si>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</si>
  <si>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</si>
  <si>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</si>
  <si>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</si>
  <si>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</si>
  <si>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</si>
  <si>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</si>
  <si>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</si>
  <si>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</si>
  <si>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</si>
  <si>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</si>
  <si>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</si>
  <si>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</si>
  <si>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</si>
  <si>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</si>
  <si>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</si>
  <si>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</si>
  <si>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</si>
  <si>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</si>
  <si>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</si>
  <si>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</si>
  <si>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</si>
  <si>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</si>
  <si>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</si>
  <si>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</si>
  <si>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</si>
  <si>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</si>
  <si>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</si>
  <si>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</si>
  <si>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</si>
  <si>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</si>
  <si>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</si>
  <si>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</si>
  <si>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</si>
  <si>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</si>
  <si>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</si>
  <si>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</si>
  <si>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</si>
  <si>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</si>
  <si>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</si>
  <si>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</si>
  <si>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</si>
  <si>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</si>
  <si>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</si>
  <si>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</si>
  <si>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</si>
  <si>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</si>
  <si>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</si>
  <si>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</si>
  <si>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</si>
  <si>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</si>
  <si>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</si>
  <si>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</si>
  <si>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</si>
  <si>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</si>
  <si>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</si>
  <si>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</si>
  <si>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</si>
  <si>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</si>
  <si>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</si>
  <si>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</si>
  <si>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</si>
  <si>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</si>
  <si>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</si>
  <si>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</si>
  <si>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</si>
  <si>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</si>
  <si>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</si>
  <si>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</si>
  <si>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</si>
  <si>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</si>
  <si>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</si>
  <si>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</si>
  <si>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</si>
  <si>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</si>
  <si>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</si>
  <si>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</si>
  <si>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</si>
  <si>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</si>
  <si>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</si>
  <si>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</si>
  <si>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</si>
  <si>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</si>
  <si>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</si>
  <si>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</si>
  <si>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</si>
  <si>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</si>
  <si>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</si>
  <si>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</si>
  <si>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</si>
  <si>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</si>
  <si>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</si>
  <si>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</si>
  <si>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</si>
  <si>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</si>
  <si>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</si>
  <si>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</si>
  <si>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</si>
  <si>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</si>
  <si>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</si>
  <si>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</si>
  <si>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</si>
  <si>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</si>
  <si>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</si>
  <si>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</si>
  <si>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</si>
  <si>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</si>
  <si>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</si>
  <si>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</si>
  <si>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</si>
  <si>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</si>
  <si>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</si>
  <si>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</si>
  <si>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</si>
  <si>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</si>
  <si>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</si>
  <si>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</si>
  <si>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</si>
  <si>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</si>
  <si>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</si>
  <si>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</si>
  <si>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</si>
  <si>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</si>
  <si>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</si>
  <si>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</si>
  <si>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</si>
  <si>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</si>
  <si>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</si>
  <si>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</si>
  <si>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</si>
  <si>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</si>
  <si>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</si>
  <si>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</si>
  <si>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</si>
  <si>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</si>
  <si>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</si>
  <si>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</si>
  <si>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</si>
  <si>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</si>
  <si>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</si>
  <si>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</si>
  <si>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</si>
  <si>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</si>
  <si>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</si>
  <si>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</si>
  <si>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</si>
  <si>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</si>
  <si>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</si>
  <si>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</si>
  <si>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</si>
  <si>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</si>
  <si>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</si>
  <si>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</si>
  <si>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</si>
  <si>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</si>
  <si>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</si>
  <si>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</si>
  <si>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</si>
  <si>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</si>
  <si>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</si>
  <si>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</si>
  <si>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</si>
  <si>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</si>
  <si>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</si>
  <si>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</si>
  <si>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</si>
  <si>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</si>
  <si>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</si>
  <si>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</si>
  <si>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</si>
  <si>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</si>
  <si>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</si>
  <si>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</si>
  <si>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</si>
  <si>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</si>
  <si>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</si>
  <si>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</si>
  <si>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</si>
  <si>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</si>
  <si>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</si>
  <si>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</si>
  <si>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</si>
  <si>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</si>
  <si>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</si>
  <si>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</si>
  <si>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</si>
  <si>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</si>
  <si>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</si>
  <si>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</si>
  <si>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</si>
  <si>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</si>
  <si>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</si>
  <si>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</si>
  <si>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</si>
  <si>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</si>
  <si>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</si>
  <si>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</si>
  <si>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</si>
  <si>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</si>
  <si>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</si>
  <si>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</si>
  <si>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</si>
  <si>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</si>
  <si>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</si>
  <si>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</si>
  <si>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</si>
  <si>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</si>
  <si>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</si>
  <si>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</si>
  <si>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</si>
  <si>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</si>
  <si>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</si>
  <si>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</si>
  <si>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</si>
  <si>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</si>
  <si>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</si>
  <si>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</si>
  <si>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</si>
  <si>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</si>
  <si>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</si>
  <si>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</si>
  <si>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</si>
  <si>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</si>
  <si>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</si>
  <si>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</si>
  <si>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</si>
  <si>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</si>
  <si>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</si>
  <si>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</si>
  <si>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</si>
  <si>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</si>
  <si>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</si>
  <si>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</si>
  <si>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</si>
  <si>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</si>
  <si>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</si>
  <si>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</si>
  <si>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</si>
  <si>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</si>
  <si>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</si>
  <si>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</si>
  <si>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</si>
  <si>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</si>
  <si>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</si>
  <si>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</si>
  <si>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</si>
  <si>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</si>
  <si>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</si>
  <si>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</si>
  <si>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</si>
  <si>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</si>
  <si>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</si>
  <si>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</si>
  <si>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</si>
  <si>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</si>
  <si>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</si>
  <si>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</si>
  <si>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</si>
  <si>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</si>
  <si>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</si>
  <si>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</si>
  <si>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</si>
  <si>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</si>
  <si>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</si>
  <si>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</si>
  <si>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</si>
  <si>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</si>
  <si>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</si>
  <si>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</si>
  <si>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</si>
  <si>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</si>
  <si>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</si>
  <si>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</si>
  <si>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</si>
  <si>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</si>
  <si>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</si>
  <si>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</si>
  <si>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</si>
  <si>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</si>
  <si>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</si>
  <si>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</si>
  <si>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</si>
  <si>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</si>
  <si>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</si>
  <si>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</si>
  <si>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</si>
  <si>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</si>
  <si>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</si>
  <si>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</si>
  <si>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</si>
  <si>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</si>
  <si>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</si>
  <si>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</si>
  <si>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</si>
  <si>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</si>
  <si>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</si>
  <si>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</si>
  <si>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</si>
  <si>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</si>
  <si>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</si>
  <si>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</si>
  <si>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</si>
  <si>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</si>
  <si>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</si>
  <si>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</si>
  <si>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</si>
  <si>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</si>
  <si>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</si>
  <si>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</si>
  <si>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</si>
  <si>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</si>
  <si>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</si>
  <si>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</si>
  <si>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</si>
  <si>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</si>
  <si>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</si>
  <si>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</si>
  <si>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</si>
  <si>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</si>
  <si>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</si>
  <si>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</si>
  <si>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</si>
  <si>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</si>
  <si>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</si>
  <si>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</si>
  <si>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</si>
  <si>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</si>
  <si>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</si>
  <si>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</si>
  <si>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</si>
  <si>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</si>
  <si>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</si>
  <si>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</si>
  <si>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</si>
  <si>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</si>
  <si>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</si>
  <si>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</si>
  <si>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</si>
  <si>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</si>
  <si>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</si>
  <si>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</si>
  <si>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</si>
  <si>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</si>
  <si>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</si>
  <si>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</si>
  <si>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</si>
  <si>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</si>
  <si>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</si>
  <si>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</si>
  <si>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</si>
  <si>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</si>
  <si>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</si>
  <si>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</si>
  <si>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</si>
  <si>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</si>
  <si>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</si>
  <si>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</si>
  <si>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</si>
  <si>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</si>
  <si>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</si>
  <si>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</si>
  <si>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</si>
  <si>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</si>
  <si>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</si>
  <si>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</si>
  <si>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</si>
  <si>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</si>
  <si>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</si>
  <si>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</si>
  <si>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</si>
  <si>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</si>
  <si>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</si>
  <si>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</si>
  <si>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</si>
  <si>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</si>
  <si>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</si>
  <si>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</si>
  <si>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</si>
  <si>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</si>
  <si>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</si>
  <si>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</si>
  <si>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</si>
  <si>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</si>
  <si>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</si>
  <si>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</si>
  <si>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</si>
  <si>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</si>
  <si>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</si>
  <si>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</si>
  <si>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</si>
  <si>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</si>
  <si>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</si>
  <si>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</si>
  <si>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</si>
  <si>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</si>
  <si>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</si>
  <si>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</si>
  <si>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</si>
  <si>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</si>
  <si>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</si>
  <si>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</si>
  <si>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</si>
  <si>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</si>
  <si>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</si>
  <si>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</si>
  <si>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</si>
  <si>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</si>
  <si>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</si>
  <si>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</si>
  <si>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</si>
  <si>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</si>
  <si>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</si>
  <si>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</si>
  <si>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</si>
  <si>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</si>
  <si>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</si>
  <si>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</si>
  <si>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</si>
  <si>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</si>
  <si>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</si>
  <si>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</si>
  <si>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</si>
  <si>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</si>
  <si>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</si>
  <si>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</si>
  <si>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</si>
  <si>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</si>
  <si>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</si>
  <si>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</si>
  <si>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</si>
  <si>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</si>
  <si>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</si>
  <si>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</si>
  <si>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</si>
  <si>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</si>
  <si>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</si>
  <si>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</si>
  <si>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</si>
  <si>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</si>
  <si>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</si>
  <si>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</si>
  <si>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</si>
  <si>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</si>
  <si>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</si>
  <si>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</si>
  <si>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</si>
  <si>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</si>
  <si>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</si>
  <si>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</si>
  <si>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</si>
  <si>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</si>
  <si>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</si>
  <si>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</si>
  <si>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</si>
  <si>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</si>
  <si>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</si>
  <si>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</si>
  <si>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</si>
  <si>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</si>
  <si>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</si>
  <si>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</si>
  <si>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</si>
  <si>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</si>
  <si>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</si>
  <si>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</si>
  <si>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</si>
  <si>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</si>
  <si>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</si>
  <si>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</si>
  <si>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</si>
  <si>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</si>
  <si>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</si>
  <si>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</si>
  <si>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</si>
  <si>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</si>
  <si>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</si>
  <si>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</si>
  <si>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</si>
  <si>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</si>
  <si>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</si>
  <si>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</si>
  <si>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</si>
  <si>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</si>
  <si>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</si>
  <si>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</si>
  <si>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</si>
  <si>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</si>
  <si>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</si>
  <si>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</si>
  <si>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</si>
  <si>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</si>
  <si>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</si>
  <si>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</si>
  <si>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</si>
  <si>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</si>
  <si>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</si>
  <si>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</si>
  <si>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</si>
  <si>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</si>
  <si>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</si>
  <si>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</si>
  <si>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</si>
  <si>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</si>
  <si>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</si>
  <si>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</si>
  <si>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</si>
  <si>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</si>
  <si>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</si>
  <si>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</si>
  <si>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</si>
  <si>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</si>
  <si>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</si>
  <si>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</si>
  <si>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</si>
  <si>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</si>
  <si>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</si>
  <si>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</si>
  <si>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</si>
  <si>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</si>
  <si>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</si>
  <si>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</si>
  <si>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</si>
  <si>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</si>
  <si>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</si>
  <si>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</si>
  <si>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</si>
  <si>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</si>
  <si>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</si>
  <si>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</si>
  <si>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</si>
  <si>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</si>
  <si>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</si>
  <si>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</si>
  <si>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</si>
  <si>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</si>
  <si>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</si>
  <si>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</si>
  <si>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</si>
  <si>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</si>
  <si>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</si>
  <si>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</si>
  <si>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</si>
  <si>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</si>
  <si>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</si>
  <si>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</si>
  <si>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</si>
  <si>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</si>
  <si>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</si>
  <si>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</si>
  <si>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</si>
  <si>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</si>
  <si>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</si>
  <si>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</si>
  <si>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</si>
  <si>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</si>
  <si>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</si>
  <si>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</si>
  <si>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</si>
  <si>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</si>
  <si>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</si>
  <si>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</si>
  <si>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</si>
  <si>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</si>
  <si>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</si>
  <si>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</si>
  <si>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</si>
  <si>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</si>
  <si>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</si>
  <si>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</si>
  <si>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</si>
  <si>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</si>
  <si>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</si>
  <si>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</si>
  <si>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</si>
  <si>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</si>
  <si>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</si>
  <si>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</si>
  <si>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</si>
  <si>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</si>
  <si>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</si>
  <si>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</si>
  <si>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</si>
  <si>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</si>
  <si>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</si>
  <si>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</si>
  <si>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</si>
  <si>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</si>
  <si>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</si>
  <si>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</si>
  <si>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</si>
  <si>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</si>
  <si>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</si>
  <si>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</si>
  <si>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</si>
  <si>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</si>
  <si>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</si>
  <si>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</si>
  <si>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</si>
  <si>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</si>
  <si>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</si>
  <si>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</si>
  <si>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</si>
  <si>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</si>
  <si>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</si>
  <si>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</si>
  <si>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</si>
  <si>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</si>
  <si>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</si>
  <si>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</si>
  <si>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</si>
  <si>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</si>
  <si>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</si>
  <si>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</si>
  <si>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</si>
  <si>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</si>
  <si>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</si>
  <si>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</si>
  <si>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</si>
  <si>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</si>
  <si>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</si>
  <si>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</si>
  <si>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</si>
  <si>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</si>
  <si>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</si>
  <si>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</si>
  <si>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</si>
  <si>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</si>
  <si>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</si>
  <si>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</si>
  <si>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</si>
  <si>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</si>
  <si>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</si>
  <si>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</si>
  <si>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</si>
  <si>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</si>
  <si>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</si>
  <si>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</si>
  <si>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</si>
  <si>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</si>
  <si>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</si>
  <si>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</si>
  <si>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</si>
  <si>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</si>
  <si>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</si>
  <si>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</si>
  <si>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</si>
  <si>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</si>
  <si>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</si>
  <si>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</si>
  <si>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</si>
  <si>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</si>
  <si>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</si>
  <si>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</si>
  <si>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</si>
  <si>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</si>
  <si>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</si>
  <si>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</si>
  <si>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</si>
  <si>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</si>
  <si>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</si>
  <si>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</si>
  <si>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</si>
  <si>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</si>
  <si>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</si>
  <si>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</si>
  <si>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</si>
  <si>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</si>
  <si>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</si>
  <si>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</si>
  <si>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</si>
  <si>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</si>
  <si>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</si>
  <si>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</si>
  <si>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</si>
  <si>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</si>
  <si>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</si>
  <si>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</si>
  <si>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</si>
  <si>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</si>
  <si>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</si>
  <si>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</si>
  <si>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</si>
  <si>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</si>
  <si>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</si>
  <si>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</si>
  <si>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</si>
  <si>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</si>
  <si>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</si>
  <si>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</si>
  <si>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</si>
  <si>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</si>
  <si>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</si>
  <si>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</si>
  <si>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</si>
  <si>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</si>
  <si>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</si>
  <si>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</si>
  <si>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</si>
  <si>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</si>
  <si>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</si>
  <si>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</si>
  <si>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</si>
  <si>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</si>
  <si>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</si>
  <si>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</si>
  <si>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</si>
  <si>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</si>
  <si>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</si>
  <si>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</si>
  <si>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</si>
  <si>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</si>
  <si>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</si>
  <si>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</si>
  <si>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</si>
  <si>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</si>
  <si>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</si>
  <si>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</si>
  <si>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</si>
  <si>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</si>
  <si>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</si>
  <si>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</si>
  <si>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</si>
  <si>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</si>
  <si>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</si>
  <si>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</si>
  <si>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</si>
  <si>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</si>
  <si>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</si>
  <si>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</si>
  <si>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</si>
  <si>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</si>
  <si>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</si>
  <si>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</si>
  <si>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</si>
  <si>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</si>
  <si>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</si>
  <si>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</si>
  <si>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</si>
  <si>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</si>
  <si>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</si>
  <si>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</si>
  <si>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</si>
  <si>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</si>
  <si>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</si>
  <si>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</si>
  <si>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</si>
  <si>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</si>
  <si>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</si>
  <si>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</si>
  <si>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</si>
  <si>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</si>
  <si>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</si>
  <si>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</si>
  <si>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</si>
  <si>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</si>
  <si>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</si>
  <si>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</si>
  <si>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</si>
  <si>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</si>
  <si>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</si>
  <si>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</si>
  <si>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</si>
  <si>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</si>
  <si>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</si>
  <si>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</si>
  <si>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</si>
  <si>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</si>
  <si>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</si>
  <si>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</si>
  <si>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</si>
  <si>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</si>
  <si>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</si>
  <si>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</si>
  <si>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</si>
  <si>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</si>
  <si>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</si>
  <si>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</si>
  <si>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</si>
  <si>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</si>
  <si>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</si>
  <si>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</si>
  <si>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</si>
  <si>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</si>
  <si>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</si>
  <si>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</si>
  <si>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</si>
  <si>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</si>
  <si>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</si>
  <si>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</si>
  <si>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</si>
  <si>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</si>
  <si>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</si>
  <si>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</si>
  <si>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</si>
  <si>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</si>
  <si>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</si>
  <si>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</si>
  <si>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</si>
  <si>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</si>
  <si>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</si>
  <si>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</si>
  <si>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</si>
  <si>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</si>
  <si>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</si>
  <si>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</si>
  <si>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</si>
  <si>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</si>
  <si>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</si>
  <si>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</si>
  <si>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</si>
  <si>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</si>
  <si>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</si>
  <si>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</si>
  <si>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</si>
  <si>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</si>
  <si>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</si>
  <si>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</si>
  <si>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</si>
  <si>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</si>
  <si>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</si>
  <si>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</si>
  <si>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</si>
  <si>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</si>
  <si>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</si>
  <si>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</si>
  <si>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</si>
  <si>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</si>
  <si>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</si>
  <si>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</si>
  <si>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</si>
  <si>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</si>
  <si>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</si>
  <si>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</si>
  <si>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</si>
  <si>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</si>
  <si>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</si>
  <si>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</si>
  <si>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</si>
  <si>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</si>
  <si>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</si>
  <si>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</si>
  <si>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</si>
  <si>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</si>
  <si>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</si>
  <si>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</si>
  <si>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</si>
  <si>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</si>
  <si>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</si>
  <si>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</si>
  <si>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</si>
  <si>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</si>
  <si>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</si>
  <si>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</si>
  <si>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</si>
  <si>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</si>
  <si>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</si>
  <si>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</si>
  <si>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</si>
  <si>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</si>
  <si>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</si>
  <si>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</si>
  <si>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</si>
  <si>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</si>
  <si>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</si>
  <si>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</si>
  <si>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</si>
  <si>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</si>
  <si>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</si>
  <si>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</si>
  <si>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</si>
  <si>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</si>
  <si>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</si>
  <si>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</si>
  <si>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</si>
  <si>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</si>
  <si>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</si>
  <si>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</si>
  <si>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</si>
  <si>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</si>
  <si>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</si>
  <si>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</si>
  <si>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</si>
  <si>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</si>
  <si>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</si>
  <si>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</si>
  <si>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</si>
  <si>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</si>
  <si>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</si>
  <si>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</si>
  <si>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</si>
  <si>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</si>
  <si>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</si>
  <si>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</si>
  <si>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</si>
  <si>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</si>
  <si>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</si>
  <si>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</si>
  <si>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</si>
  <si>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</si>
  <si>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</si>
  <si>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</si>
  <si>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</si>
  <si>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</si>
  <si>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</si>
  <si>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</si>
  <si>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</si>
  <si>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</si>
  <si>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</si>
  <si>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</si>
  <si>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</si>
  <si>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</si>
  <si>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</si>
  <si>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</si>
  <si>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</si>
  <si>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</si>
  <si>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</si>
  <si>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</si>
  <si>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</si>
  <si>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</si>
  <si>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</si>
  <si>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</si>
  <si>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</si>
  <si>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</si>
  <si>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</si>
  <si>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</si>
  <si>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</si>
  <si>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</si>
  <si>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</si>
  <si>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</si>
  <si>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</si>
  <si>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</si>
  <si>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</si>
  <si>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</si>
  <si>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</si>
  <si>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</si>
  <si>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</si>
  <si>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</si>
  <si>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</si>
  <si>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</si>
  <si>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</si>
  <si>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</si>
  <si>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</si>
  <si>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</si>
  <si>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</si>
  <si>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</si>
  <si>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</si>
  <si>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</si>
  <si>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</si>
  <si>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</si>
  <si>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</si>
  <si>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</si>
  <si>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</si>
  <si>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</si>
  <si>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</si>
  <si>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</si>
  <si>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</si>
  <si>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</si>
  <si>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</si>
  <si>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</si>
  <si>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</si>
  <si>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</si>
  <si>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</si>
  <si>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</si>
  <si>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</si>
  <si>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</si>
  <si>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</si>
  <si>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</si>
  <si>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</si>
  <si>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</si>
  <si>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</si>
  <si>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</si>
  <si>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</si>
  <si>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</si>
  <si>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</si>
  <si>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</si>
  <si>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</si>
  <si>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</si>
  <si>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</si>
  <si>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</si>
  <si>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</si>
  <si>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</si>
  <si>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</si>
  <si>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</si>
  <si>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</si>
  <si>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</si>
  <si>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</si>
  <si>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</si>
  <si>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</si>
  <si>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</si>
  <si>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</si>
  <si>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</si>
  <si>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</si>
  <si>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</si>
  <si>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</si>
  <si>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</si>
  <si>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</si>
  <si>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</si>
  <si>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</si>
  <si>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</si>
  <si>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</si>
  <si>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</si>
  <si>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</si>
  <si>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</si>
  <si>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</si>
  <si>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</si>
  <si>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</si>
  <si>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</si>
  <si>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</si>
  <si>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</si>
  <si>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</si>
  <si>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</si>
  <si>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</si>
  <si>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</si>
  <si>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</si>
  <si>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</si>
  <si>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</si>
  <si>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</si>
  <si>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</si>
  <si>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</si>
  <si>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</si>
  <si>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</si>
  <si>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</si>
  <si>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</si>
  <si>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</si>
  <si>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</si>
  <si>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</si>
  <si>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</si>
  <si>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</si>
  <si>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</si>
  <si>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</si>
  <si>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</si>
  <si>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</si>
  <si>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</si>
  <si>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</si>
  <si>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</si>
  <si>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</si>
  <si>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</si>
  <si>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</si>
  <si>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</si>
  <si>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</si>
  <si>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</si>
  <si>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</si>
  <si>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</si>
  <si>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</si>
  <si>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</si>
  <si>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</si>
  <si>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</si>
  <si>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</si>
  <si>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</si>
  <si>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</si>
  <si>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</si>
  <si>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</si>
  <si>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</si>
  <si>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</si>
  <si>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</si>
  <si>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</si>
  <si>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</si>
  <si>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</si>
  <si>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</si>
  <si>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</si>
  <si>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</si>
  <si>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</si>
  <si>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</si>
  <si>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</si>
  <si>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</si>
  <si>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</si>
  <si>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</si>
  <si>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</si>
  <si>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</si>
  <si>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</si>
  <si>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</si>
  <si>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</si>
  <si>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</si>
  <si>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</si>
  <si>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</si>
  <si>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</si>
  <si>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</si>
  <si>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</si>
  <si>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</si>
  <si>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</si>
  <si>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</si>
  <si>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</si>
  <si>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</si>
  <si>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</si>
  <si>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</si>
  <si>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</si>
  <si>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</si>
  <si>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</si>
  <si>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</si>
  <si>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</si>
  <si>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</si>
  <si>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</si>
  <si>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</si>
  <si>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</si>
  <si>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</si>
  <si>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</si>
  <si>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</si>
  <si>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</si>
  <si>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</si>
  <si>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</si>
  <si>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</si>
  <si>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</si>
  <si>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</si>
  <si>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</si>
  <si>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</si>
  <si>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</si>
  <si>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</si>
  <si>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</si>
  <si>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</si>
  <si>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</si>
  <si>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</si>
  <si>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</si>
  <si>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</si>
  <si>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</si>
  <si>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</si>
  <si>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</si>
  <si>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</si>
  <si>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</si>
  <si>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</si>
  <si>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</si>
  <si>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</si>
  <si>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</si>
  <si>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</si>
  <si>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</si>
  <si>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</si>
  <si>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</si>
  <si>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</si>
  <si>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</si>
  <si>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</si>
  <si>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</si>
  <si>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</si>
  <si>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</si>
  <si>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</si>
  <si>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</si>
  <si>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</si>
  <si>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</si>
  <si>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</si>
  <si>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</si>
  <si>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</si>
  <si>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</si>
  <si>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</si>
  <si>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</si>
  <si>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</si>
  <si>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</si>
  <si>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</si>
  <si>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</si>
  <si>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</si>
  <si>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</si>
  <si>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</si>
  <si>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</si>
  <si>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</si>
  <si>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</si>
  <si>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</si>
  <si>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</si>
  <si>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</si>
  <si>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</si>
  <si>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</si>
  <si>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</si>
  <si>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</si>
  <si>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</si>
  <si>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</si>
  <si>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</si>
  <si>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</si>
  <si>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</si>
  <si>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</si>
  <si>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</si>
  <si>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</si>
  <si>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</si>
  <si>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</si>
  <si>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</si>
  <si>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</si>
  <si>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</si>
  <si>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</si>
  <si>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</si>
  <si>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</si>
  <si>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</si>
  <si>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</si>
  <si>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</si>
  <si>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</si>
  <si>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</si>
  <si>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</si>
  <si>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</si>
  <si>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</si>
  <si>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</si>
  <si>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</si>
  <si>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</si>
  <si>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</si>
  <si>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</si>
  <si>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</si>
  <si>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</si>
  <si>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</si>
  <si>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</si>
  <si>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</si>
  <si>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</si>
  <si>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</si>
  <si>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</si>
  <si>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</si>
  <si>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</si>
  <si>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</si>
  <si>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</si>
  <si>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</si>
  <si>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</si>
  <si>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</si>
  <si>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</si>
  <si>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</si>
  <si>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</si>
  <si>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</si>
  <si>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</si>
  <si>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</si>
  <si>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</si>
  <si>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</si>
  <si>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</si>
  <si>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</si>
  <si>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</si>
  <si>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</si>
  <si>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</si>
  <si>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</si>
  <si>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</si>
  <si>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</si>
  <si>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</si>
  <si>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</si>
  <si>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</si>
  <si>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</si>
  <si>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</si>
  <si>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</si>
  <si>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</si>
  <si>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</si>
  <si>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</si>
  <si>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</si>
  <si>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</si>
  <si>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</si>
  <si>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</si>
  <si>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</si>
  <si>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</si>
  <si>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</si>
  <si>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</si>
  <si>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</si>
  <si>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</si>
  <si>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</si>
  <si>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</si>
  <si>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</si>
  <si>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</si>
  <si>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</si>
  <si>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</si>
  <si>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</si>
  <si>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</si>
  <si>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</si>
  <si>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</si>
  <si>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</si>
  <si>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</si>
  <si>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</si>
  <si>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</si>
  <si>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</si>
  <si>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</si>
  <si>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</si>
  <si>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</si>
  <si>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</si>
  <si>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</si>
  <si>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</si>
  <si>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</si>
  <si>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</si>
  <si>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</si>
  <si>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</si>
  <si>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</si>
  <si>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</si>
  <si>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</si>
  <si>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</si>
  <si>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</si>
  <si>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</si>
  <si>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</si>
  <si>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</si>
  <si>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</si>
  <si>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</si>
  <si>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</si>
  <si>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</si>
  <si>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</si>
  <si>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</si>
  <si>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</si>
  <si>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</si>
  <si>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</si>
  <si>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</si>
  <si>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</si>
  <si>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</si>
  <si>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</si>
  <si>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</si>
  <si>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</si>
  <si>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</si>
  <si>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</si>
  <si>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</si>
  <si>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</si>
  <si>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</si>
  <si>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</si>
  <si>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</si>
  <si>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</si>
  <si>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</si>
  <si>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</si>
  <si>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</si>
  <si>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</si>
  <si>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</si>
  <si>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</si>
  <si>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</si>
  <si>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</si>
  <si>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</si>
  <si>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</si>
  <si>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</si>
  <si>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</si>
  <si>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</si>
  <si>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</si>
  <si>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</si>
  <si>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</si>
  <si>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</si>
  <si>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</si>
  <si>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</si>
  <si>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</si>
  <si>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</si>
  <si>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</si>
  <si>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</si>
  <si>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</si>
  <si>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</si>
  <si>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</si>
  <si>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</si>
  <si>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</si>
  <si>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</si>
  <si>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</si>
  <si>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</si>
  <si>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</si>
  <si>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</si>
  <si>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</si>
  <si>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</si>
  <si>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</si>
  <si>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</si>
  <si>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</si>
  <si>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</si>
  <si>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</si>
  <si>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</si>
  <si>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</si>
  <si>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</si>
  <si>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</si>
  <si>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</si>
  <si>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</si>
  <si>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</si>
  <si>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</si>
  <si>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</si>
  <si>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</si>
  <si>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</si>
  <si>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</si>
  <si>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</si>
  <si>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</si>
  <si>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</si>
  <si>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</si>
  <si>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</si>
  <si>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</si>
  <si>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</si>
  <si>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</si>
  <si>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</si>
  <si>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</si>
  <si>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</si>
  <si>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</si>
  <si>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</si>
  <si>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</si>
  <si>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</si>
  <si>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</si>
  <si>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</si>
  <si>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</si>
  <si>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</si>
  <si>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</si>
  <si>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</si>
  <si>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</si>
  <si>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</si>
  <si>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</si>
  <si>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</si>
  <si>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</si>
  <si>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</si>
  <si>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</si>
  <si>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</si>
  <si>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</si>
  <si>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</si>
  <si>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</si>
  <si>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</si>
  <si>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</si>
  <si>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</si>
  <si>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</si>
  <si>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</si>
  <si>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</si>
  <si>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</si>
  <si>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</si>
  <si>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</si>
  <si>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</si>
  <si>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</si>
  <si>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</si>
  <si>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</si>
  <si>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</si>
  <si>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</si>
  <si>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</si>
  <si>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</si>
  <si>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</si>
  <si>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</si>
  <si>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</si>
  <si>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</si>
  <si>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</si>
  <si>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</si>
  <si>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</si>
  <si>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</si>
  <si>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</si>
  <si>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</si>
  <si>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</si>
  <si>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</si>
  <si>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</si>
  <si>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</si>
  <si>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</si>
  <si>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</si>
  <si>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</si>
  <si>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</si>
  <si>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</si>
  <si>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</si>
  <si>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</si>
  <si>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</si>
  <si>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</si>
  <si>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</si>
  <si>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</si>
  <si>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</si>
  <si>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</si>
  <si>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</si>
  <si>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</si>
  <si>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</si>
  <si>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</si>
  <si>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</si>
  <si>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</si>
  <si>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</si>
  <si>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</si>
  <si>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</si>
  <si>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</si>
  <si>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</si>
  <si>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</si>
  <si>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</si>
  <si>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</si>
  <si>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</si>
  <si>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</si>
  <si>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</si>
  <si>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</si>
  <si>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</si>
  <si>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</si>
  <si>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</si>
  <si>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</si>
  <si>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</si>
  <si>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</si>
  <si>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</si>
  <si>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</si>
  <si>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</si>
  <si>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</si>
  <si>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</si>
  <si>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</si>
  <si>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</si>
  <si>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</si>
  <si>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</si>
  <si>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</si>
  <si>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</si>
  <si>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</si>
  <si>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</si>
  <si>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</si>
  <si>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</si>
  <si>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</si>
  <si>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</si>
  <si>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</si>
  <si>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</si>
  <si>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</si>
  <si>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</si>
  <si>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</si>
  <si>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</si>
  <si>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</si>
  <si>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</si>
  <si>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</si>
  <si>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</si>
  <si>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</si>
  <si>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</si>
  <si>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</si>
  <si>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</si>
  <si>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</si>
  <si>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</si>
  <si>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</si>
  <si>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</si>
  <si>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</si>
  <si>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</si>
  <si>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</si>
  <si>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</si>
  <si>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</si>
  <si>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</si>
  <si>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</si>
  <si>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</si>
  <si>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</si>
  <si>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</si>
  <si>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</si>
  <si>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</si>
  <si>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</si>
  <si>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</si>
  <si>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</si>
  <si>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</si>
  <si>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</si>
  <si>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</si>
  <si>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</si>
  <si>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</si>
  <si>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</si>
  <si>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</si>
  <si>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</si>
  <si>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</si>
  <si>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</si>
  <si>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</si>
  <si>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</si>
  <si>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</si>
  <si>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</si>
  <si>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</si>
  <si>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</si>
  <si>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</si>
  <si>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</si>
  <si>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</si>
  <si>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</si>
  <si>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</si>
  <si>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</si>
  <si>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</si>
  <si>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</si>
  <si>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</si>
  <si>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</si>
  <si>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</si>
  <si>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</si>
  <si>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</si>
  <si>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</si>
  <si>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</si>
  <si>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</si>
  <si>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</si>
  <si>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</si>
  <si>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</si>
  <si>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</si>
  <si>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</si>
  <si>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</si>
  <si>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</si>
  <si>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</si>
  <si>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</si>
  <si>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</si>
  <si>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</si>
  <si>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</si>
  <si>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</si>
  <si>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</si>
  <si>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</si>
  <si>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</si>
  <si>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</si>
  <si>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</si>
  <si>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</si>
  <si>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</si>
  <si>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</si>
  <si>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</si>
  <si>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</si>
  <si>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</si>
  <si>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</si>
  <si>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</si>
  <si>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</si>
  <si>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</si>
  <si>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</si>
  <si>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</si>
  <si>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</si>
  <si>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</si>
  <si>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</si>
  <si>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</si>
  <si>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</si>
  <si>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</si>
  <si>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</si>
  <si>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</si>
  <si>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</si>
  <si>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</si>
  <si>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</si>
  <si>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</si>
  <si>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</si>
  <si>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</si>
  <si>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</si>
  <si>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</si>
  <si>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</si>
  <si>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</si>
  <si>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</si>
  <si>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</si>
  <si>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</si>
  <si>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</si>
  <si>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</si>
  <si>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</si>
  <si>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</si>
  <si>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</si>
  <si>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</si>
  <si>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</si>
  <si>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</si>
  <si>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</si>
  <si>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</si>
  <si>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</si>
  <si>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</si>
  <si>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</si>
  <si>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</si>
  <si>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</si>
  <si>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</si>
  <si>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</si>
  <si>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</si>
  <si>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</si>
  <si>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</si>
  <si>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</si>
  <si>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</si>
  <si>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</si>
  <si>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</si>
  <si>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</si>
  <si>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</si>
  <si>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</si>
  <si>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</si>
  <si>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</si>
  <si>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</si>
  <si>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</si>
  <si>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</si>
  <si>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</si>
  <si>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</si>
  <si>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</si>
  <si>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</si>
  <si>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</si>
  <si>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</si>
  <si>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</si>
  <si>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</si>
  <si>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</si>
  <si>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</si>
  <si>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</si>
  <si>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</si>
  <si>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</si>
  <si>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</si>
  <si>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</si>
  <si>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</si>
  <si>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</si>
  <si>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</si>
  <si>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</si>
  <si>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</si>
  <si>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</si>
  <si>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</si>
  <si>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</si>
  <si>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</si>
  <si>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</si>
  <si>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</si>
  <si>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</si>
  <si>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</si>
  <si>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</si>
  <si>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</si>
  <si>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</si>
  <si>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</si>
  <si>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</si>
  <si>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</si>
  <si>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</si>
  <si>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</si>
  <si>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</si>
  <si>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</si>
  <si>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</si>
  <si>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</si>
  <si>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</si>
  <si>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</si>
  <si>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</si>
  <si>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</si>
  <si>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</si>
  <si>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</si>
  <si>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</si>
  <si>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</si>
  <si>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</si>
  <si>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</si>
  <si>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</si>
  <si>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</si>
  <si>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</si>
  <si>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</si>
  <si>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</si>
  <si>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</si>
  <si>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</si>
  <si>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</si>
  <si>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</si>
  <si>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</si>
  <si>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</si>
  <si>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</si>
  <si>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</si>
  <si>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</si>
  <si>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</si>
  <si>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</si>
  <si>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</si>
  <si>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</si>
  <si>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</si>
  <si>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</si>
  <si>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</si>
  <si>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</si>
  <si>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</si>
  <si>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</si>
  <si>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</si>
  <si>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</si>
  <si>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</si>
  <si>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</si>
  <si>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</si>
  <si>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</si>
  <si>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</si>
  <si>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</si>
  <si>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</si>
  <si>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</si>
  <si>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</si>
  <si>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</si>
  <si>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</si>
  <si>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</si>
  <si>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</si>
  <si>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</si>
  <si>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</si>
  <si>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</si>
  <si>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</si>
  <si>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</si>
  <si>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</si>
  <si>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</si>
  <si>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</si>
  <si>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</si>
  <si>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</si>
  <si>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</si>
  <si>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</si>
  <si>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</si>
  <si>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</si>
  <si>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</si>
  <si>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</si>
  <si>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</si>
  <si>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</si>
  <si>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</si>
  <si>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</si>
  <si>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</si>
  <si>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</si>
  <si>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</si>
  <si>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</si>
  <si>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</si>
  <si>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</si>
  <si>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</si>
  <si>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</si>
  <si>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</si>
  <si>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</si>
  <si>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</si>
  <si>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</si>
  <si>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</si>
  <si>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</si>
  <si>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</si>
  <si>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</si>
  <si>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</si>
  <si>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</si>
  <si>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</si>
  <si>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</si>
  <si>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</si>
  <si>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</si>
  <si>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</si>
  <si>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</si>
  <si>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</si>
  <si>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</si>
  <si>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</si>
  <si>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</si>
  <si>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</si>
  <si>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</si>
  <si>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</si>
  <si>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</si>
  <si>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</si>
  <si>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</si>
  <si>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</si>
  <si>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</si>
  <si>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</si>
  <si>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</si>
  <si>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</si>
  <si>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</si>
  <si>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</si>
  <si>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</si>
  <si>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</si>
  <si>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</si>
  <si>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</si>
  <si>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</si>
  <si>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</si>
  <si>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</si>
  <si>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</si>
  <si>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</si>
  <si>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</si>
  <si>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</si>
  <si>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</si>
  <si>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</si>
  <si>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</si>
  <si>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</si>
  <si>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</si>
  <si>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</si>
  <si>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</si>
  <si>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</si>
  <si>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</si>
  <si>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</si>
  <si>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</si>
  <si>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</si>
  <si>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</si>
  <si>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</si>
  <si>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</si>
  <si>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</si>
  <si>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</si>
  <si>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</si>
  <si>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</si>
  <si>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</si>
  <si>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</si>
  <si>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</si>
  <si>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</si>
  <si>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</si>
  <si>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</si>
  <si>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</si>
  <si>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</si>
  <si>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</si>
  <si>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</si>
  <si>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</si>
  <si>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</si>
  <si>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</si>
  <si>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</si>
  <si>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</si>
  <si>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</si>
  <si>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</si>
  <si>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</si>
  <si>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</si>
  <si>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</si>
  <si>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</si>
  <si>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</si>
  <si>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</si>
  <si>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</si>
  <si>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</si>
  <si>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</si>
  <si>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</si>
  <si>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</si>
  <si>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</si>
  <si>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</si>
  <si>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</si>
  <si>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</si>
  <si>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</si>
  <si>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</si>
  <si>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</si>
  <si>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</si>
  <si>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</si>
  <si>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</si>
  <si>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</si>
  <si>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</si>
  <si>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</si>
  <si>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</si>
  <si>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</si>
  <si>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</si>
  <si>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</si>
  <si>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</si>
  <si>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</si>
  <si>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</si>
  <si>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</si>
  <si>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</si>
  <si>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</si>
  <si>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</si>
  <si>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</si>
  <si>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</si>
  <si>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</si>
  <si>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</si>
  <si>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</si>
  <si>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</si>
  <si>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</si>
  <si>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</si>
  <si>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</si>
  <si>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</si>
  <si>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</si>
  <si>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</si>
  <si>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</si>
  <si>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</si>
  <si>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</si>
  <si>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</si>
  <si>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</si>
  <si>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</si>
  <si>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</si>
  <si>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</si>
  <si>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</si>
  <si>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</si>
  <si>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</si>
  <si>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</si>
  <si>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</si>
  <si>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</si>
  <si>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</si>
  <si>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</si>
  <si>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</si>
  <si>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</si>
  <si>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</si>
  <si>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</si>
  <si>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</si>
  <si>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</si>
  <si>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</si>
  <si>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</si>
  <si>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</si>
  <si>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</si>
  <si>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</si>
  <si>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</si>
  <si>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</si>
  <si>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</si>
  <si>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</si>
  <si>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</si>
  <si>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</si>
  <si>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</si>
  <si>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</si>
  <si>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</si>
  <si>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</si>
  <si>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</si>
  <si>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</si>
  <si>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</si>
  <si>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</si>
  <si>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</si>
  <si>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</si>
  <si>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</si>
  <si>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</si>
  <si>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</si>
  <si>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</si>
  <si>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</si>
  <si>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</si>
  <si>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</si>
  <si>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</si>
  <si>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</si>
  <si>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</si>
  <si>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</si>
  <si>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</si>
  <si>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</si>
  <si>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</si>
  <si>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</si>
  <si>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</si>
  <si>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</si>
  <si>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</si>
  <si>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</si>
  <si>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</si>
  <si>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</si>
  <si>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</si>
  <si>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</si>
  <si>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</si>
  <si>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</si>
  <si>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</si>
  <si>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</si>
  <si>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</si>
  <si>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</si>
  <si>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</si>
  <si>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</si>
  <si>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</si>
  <si>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</si>
  <si>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</si>
  <si>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</si>
  <si>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</si>
  <si>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</si>
  <si>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</si>
  <si>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</si>
  <si>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</si>
  <si>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</si>
  <si>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</si>
  <si>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</si>
  <si>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</si>
  <si>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</si>
  <si>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</si>
  <si>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</si>
  <si>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</si>
  <si>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</si>
  <si>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</si>
  <si>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</si>
  <si>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</si>
  <si>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</si>
  <si>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</si>
  <si>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</si>
  <si>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</si>
  <si>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</si>
  <si>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</si>
  <si>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</si>
  <si>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</si>
  <si>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</si>
  <si>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</si>
  <si>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</si>
  <si>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</si>
  <si>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</si>
  <si>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</si>
  <si>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</si>
  <si>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</si>
  <si>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</si>
  <si>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</si>
  <si>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</si>
  <si>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</si>
  <si>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</si>
  <si>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</si>
  <si>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</si>
  <si>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</si>
  <si>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</si>
  <si>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</si>
  <si>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</si>
  <si>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</si>
  <si>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</si>
  <si>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</si>
  <si>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</si>
  <si>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</si>
  <si>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</si>
  <si>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</si>
  <si>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</si>
  <si>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</si>
  <si>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</si>
  <si>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</si>
  <si>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</si>
  <si>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</si>
  <si>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</si>
  <si>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</si>
  <si>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</si>
  <si>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</si>
  <si>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</si>
  <si>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</si>
  <si>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</si>
  <si>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</si>
  <si>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</si>
  <si>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</si>
  <si>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</si>
  <si>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</si>
  <si>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</si>
  <si>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</si>
  <si>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</si>
  <si>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</si>
  <si>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</si>
  <si>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</si>
  <si>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</si>
  <si>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</si>
  <si>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</si>
  <si>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</si>
  <si>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</si>
  <si>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</si>
  <si>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</si>
  <si>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</si>
  <si>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</si>
  <si>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</si>
  <si>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</si>
  <si>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</si>
  <si>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</si>
  <si>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</si>
  <si>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</si>
  <si>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</si>
  <si>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</si>
  <si>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</si>
  <si>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</si>
  <si>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</si>
  <si>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</si>
  <si>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</si>
  <si>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</si>
  <si>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</si>
  <si>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</si>
  <si>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</si>
  <si>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</si>
  <si>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</si>
  <si>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</si>
  <si>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</si>
  <si>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</si>
  <si>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</si>
  <si>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</si>
  <si>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</si>
  <si>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</si>
  <si>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</si>
  <si>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</si>
  <si>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</si>
  <si>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</si>
  <si>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</si>
  <si>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</si>
  <si>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</si>
  <si>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</si>
  <si>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</si>
  <si>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</si>
  <si>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</si>
  <si>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</si>
  <si>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</si>
  <si>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</si>
  <si>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</si>
  <si>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</si>
  <si>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</si>
  <si>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</si>
  <si>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</si>
  <si>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</si>
  <si>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</si>
  <si>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</si>
  <si>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</si>
  <si>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</si>
  <si>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</si>
  <si>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</si>
  <si>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</si>
  <si>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</si>
  <si>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</si>
  <si>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</si>
  <si>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</si>
  <si>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</si>
  <si>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</si>
  <si>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</si>
  <si>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</si>
  <si>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</si>
  <si>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</si>
  <si>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</si>
  <si>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</si>
  <si>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</si>
  <si>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</si>
  <si>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</si>
  <si>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</si>
  <si>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</si>
  <si>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</si>
  <si>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</si>
  <si>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</si>
  <si>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</si>
  <si>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</si>
  <si>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</si>
  <si>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</si>
  <si>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</si>
  <si>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</si>
  <si>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</si>
  <si>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</si>
  <si>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</si>
  <si>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</si>
  <si>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</si>
  <si>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</si>
  <si>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</si>
  <si>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</si>
  <si>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</si>
  <si>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</si>
  <si>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</si>
  <si>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</si>
  <si>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</si>
  <si>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</si>
  <si>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</si>
  <si>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</si>
  <si>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</si>
  <si>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</si>
  <si>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</si>
  <si>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</si>
  <si>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</si>
  <si>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</si>
  <si>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</si>
  <si>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</si>
  <si>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</si>
  <si>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</si>
  <si>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</si>
  <si>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</si>
  <si>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</si>
  <si>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</si>
  <si>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</si>
  <si>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</si>
  <si>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</si>
  <si>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</si>
  <si>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</si>
  <si>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</si>
  <si>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</si>
  <si>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</si>
  <si>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</si>
  <si>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</si>
  <si>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</si>
  <si>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</si>
  <si>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</si>
  <si>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</si>
  <si>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</si>
  <si>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</si>
  <si>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</si>
  <si>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</si>
  <si>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</si>
  <si>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</si>
  <si>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</si>
  <si>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</si>
  <si>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</si>
  <si>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</si>
  <si>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</si>
  <si>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</si>
  <si>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</si>
  <si>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</si>
  <si>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</si>
  <si>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</si>
  <si>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</si>
  <si>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</si>
  <si>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</si>
  <si>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</si>
  <si>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</si>
  <si>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</si>
  <si>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</si>
  <si>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</si>
  <si>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</si>
  <si>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</si>
  <si>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</si>
  <si>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</si>
  <si>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</si>
  <si>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</si>
  <si>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</si>
  <si>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</si>
  <si>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</si>
  <si>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</si>
  <si>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</si>
  <si>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</si>
  <si>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</si>
  <si>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</si>
  <si>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</si>
  <si>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</si>
  <si>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</si>
  <si>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</si>
  <si>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</si>
  <si>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</si>
  <si>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</si>
  <si>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</si>
  <si>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</si>
  <si>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</si>
  <si>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</si>
  <si>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</si>
  <si>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</si>
  <si>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</si>
  <si>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</si>
  <si>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</si>
  <si>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</si>
  <si>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</si>
  <si>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</si>
  <si>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</si>
  <si>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</si>
  <si>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</si>
  <si>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</si>
  <si>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</si>
  <si>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</si>
  <si>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</si>
  <si>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</si>
  <si>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</si>
  <si>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</si>
  <si>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</si>
  <si>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</si>
  <si>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</si>
  <si>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</si>
  <si>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</si>
  <si>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</si>
  <si>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</si>
  <si>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</si>
  <si>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</si>
  <si>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</si>
  <si>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</si>
  <si>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</si>
  <si>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</si>
  <si>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</si>
  <si>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</si>
  <si>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</si>
  <si>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</si>
  <si>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</si>
  <si>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</si>
  <si>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</si>
  <si>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</si>
  <si>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</si>
  <si>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</si>
  <si>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</si>
  <si>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</si>
  <si>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</si>
  <si>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</si>
  <si>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</si>
  <si>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</si>
  <si>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</si>
  <si>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</si>
  <si>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</si>
  <si>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</si>
  <si>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</si>
  <si>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</si>
  <si>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</si>
  <si>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</si>
  <si>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</si>
  <si>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</si>
  <si>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</si>
  <si>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</si>
  <si>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</si>
  <si>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</si>
  <si>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</si>
  <si>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</si>
  <si>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</si>
  <si>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</si>
  <si>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</si>
  <si>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</si>
  <si>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</si>
  <si>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</si>
  <si>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</si>
  <si>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</si>
  <si>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</si>
  <si>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</si>
  <si>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</si>
  <si>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</si>
  <si>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</si>
  <si>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</si>
  <si>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</si>
  <si>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</si>
  <si>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</si>
  <si>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</si>
  <si>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</si>
  <si>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</si>
  <si>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</si>
  <si>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</si>
  <si>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</si>
  <si>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</si>
  <si>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</si>
  <si>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</si>
  <si>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</si>
  <si>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</si>
  <si>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</si>
  <si>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</si>
  <si>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</si>
  <si>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</si>
  <si>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</si>
  <si>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</si>
  <si>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</si>
  <si>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</si>
  <si>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</si>
  <si>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</si>
  <si>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</si>
  <si>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</si>
  <si>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</si>
  <si>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</si>
  <si>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</si>
  <si>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</si>
  <si>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</si>
  <si>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</si>
  <si>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</si>
  <si>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</si>
  <si>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</si>
  <si>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</si>
  <si>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</si>
  <si>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</si>
  <si>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</si>
  <si>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</si>
  <si>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</si>
  <si>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</si>
  <si>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</si>
  <si>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</si>
  <si>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</si>
  <si>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</si>
  <si>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</si>
  <si>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</si>
  <si>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</si>
  <si>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</si>
  <si>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</si>
  <si>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</si>
  <si>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</si>
  <si>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</si>
  <si>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</si>
  <si>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</si>
  <si>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</si>
  <si>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</si>
  <si>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</si>
  <si>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</si>
  <si>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</si>
  <si>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</si>
  <si>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</si>
  <si>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</si>
  <si>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</si>
  <si>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</si>
  <si>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</si>
  <si>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</si>
  <si>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</si>
  <si>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</si>
  <si>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</si>
  <si>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</si>
  <si>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</si>
  <si>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</si>
  <si>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</si>
  <si>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</si>
  <si>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</si>
  <si>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</si>
  <si>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</si>
  <si>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</si>
  <si>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</si>
  <si>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</si>
  <si>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</si>
  <si>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</si>
  <si>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</si>
  <si>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</si>
  <si>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</si>
  <si>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</si>
  <si>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</si>
  <si>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</si>
  <si>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</si>
  <si>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</si>
  <si>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</si>
  <si>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</si>
  <si>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</si>
  <si>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</si>
  <si>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</si>
  <si>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</si>
  <si>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</si>
  <si>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</si>
  <si>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</si>
  <si>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</si>
  <si>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</si>
  <si>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</si>
  <si>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</si>
  <si>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</si>
  <si>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</si>
  <si>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</si>
  <si>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</si>
  <si>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</si>
  <si>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</si>
  <si>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</si>
  <si>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</si>
  <si>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</si>
  <si>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</si>
  <si>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</si>
  <si>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</si>
  <si>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</si>
  <si>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</si>
  <si>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</si>
  <si>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</si>
  <si>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</si>
  <si>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</si>
  <si>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</si>
  <si>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</si>
  <si>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</si>
  <si>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</si>
  <si>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</si>
  <si>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</si>
  <si>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</si>
  <si>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</si>
  <si>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</si>
  <si>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</si>
  <si>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</si>
  <si>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</si>
  <si>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</si>
  <si>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</si>
  <si>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</si>
  <si>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</si>
  <si>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</si>
  <si>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</si>
  <si>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</si>
  <si>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</si>
  <si>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</si>
  <si>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</si>
  <si>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</si>
  <si>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</si>
  <si>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</si>
  <si>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</si>
  <si>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</si>
  <si>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</si>
  <si>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</si>
  <si>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</si>
  <si>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</si>
  <si>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</si>
  <si>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</si>
  <si>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</si>
  <si>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</si>
  <si>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</si>
  <si>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</si>
  <si>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</si>
  <si>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</si>
  <si>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</si>
  <si>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</si>
  <si>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</si>
  <si>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</si>
  <si>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</si>
  <si>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</si>
  <si>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</si>
  <si>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</si>
  <si>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</si>
  <si>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</si>
  <si>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</si>
  <si>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</si>
  <si>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</si>
  <si>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</si>
  <si>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</si>
  <si>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</si>
  <si>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</si>
  <si>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</si>
  <si>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</si>
  <si>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</si>
  <si>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</si>
  <si>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</si>
  <si>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</si>
  <si>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</si>
  <si>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</si>
  <si>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</si>
  <si>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</si>
  <si>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</si>
  <si>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</si>
  <si>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</si>
  <si>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</si>
  <si>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</si>
  <si>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</si>
  <si>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</si>
  <si>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</si>
  <si>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</si>
  <si>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</si>
  <si>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</si>
  <si>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</si>
  <si>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</si>
  <si>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</si>
  <si>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</si>
  <si>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</si>
  <si>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</si>
  <si>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</si>
  <si>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</si>
  <si>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</si>
  <si>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</si>
  <si>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</si>
  <si>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</si>
  <si>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</si>
  <si>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</si>
  <si>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</si>
  <si>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</si>
  <si>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</si>
  <si>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</si>
  <si>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</si>
  <si>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</si>
  <si>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</si>
  <si>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</si>
  <si>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</si>
  <si>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</si>
  <si>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</si>
  <si>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</si>
  <si>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</si>
  <si>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</si>
  <si>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</si>
  <si>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</si>
  <si>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</si>
  <si>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</si>
  <si>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</si>
  <si>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</si>
  <si>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</si>
  <si>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</si>
  <si>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</si>
  <si>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</si>
  <si>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</si>
  <si>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</si>
  <si>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</si>
  <si>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</si>
  <si>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</si>
  <si>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</si>
  <si>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</si>
  <si>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</si>
  <si>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</si>
  <si>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</si>
  <si>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</si>
  <si>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</si>
  <si>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</si>
  <si>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</si>
  <si>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</si>
  <si>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</si>
  <si>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</si>
  <si>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</si>
  <si>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</si>
  <si>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</si>
  <si>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</si>
  <si>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</si>
  <si>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</si>
  <si>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</si>
  <si>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</si>
  <si>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</si>
  <si>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</si>
  <si>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</si>
  <si>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</si>
  <si>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</si>
  <si>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</si>
  <si>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</si>
  <si>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</si>
  <si>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</si>
  <si>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</si>
  <si>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</si>
  <si>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</si>
  <si>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</si>
  <si>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</si>
  <si>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</si>
  <si>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</si>
  <si>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</si>
  <si>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</si>
  <si>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</si>
  <si>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</si>
  <si>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</si>
  <si>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</si>
  <si>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</si>
  <si>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</si>
  <si>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</si>
  <si>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</si>
  <si>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</si>
  <si>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</si>
  <si>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</si>
  <si>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</si>
  <si>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</si>
  <si>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</si>
  <si>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</si>
  <si>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</si>
  <si>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</si>
  <si>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</si>
  <si>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</si>
  <si>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</si>
  <si>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</si>
  <si>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</si>
  <si>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</si>
  <si>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</si>
  <si>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</si>
  <si>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</si>
  <si>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</si>
  <si>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</si>
  <si>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</si>
  <si>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</si>
  <si>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</si>
  <si>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</si>
  <si>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</si>
  <si>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</si>
  <si>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</si>
  <si>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</si>
  <si>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</si>
  <si>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</si>
  <si>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</si>
  <si>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</si>
  <si>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</si>
  <si>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</si>
  <si>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</si>
  <si>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</si>
  <si>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</si>
  <si>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</si>
  <si>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</si>
  <si>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</si>
  <si>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</si>
  <si>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</si>
  <si>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</si>
  <si>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</si>
  <si>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</si>
  <si>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</si>
  <si>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</si>
  <si>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</si>
  <si>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</si>
  <si>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</si>
  <si>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</si>
  <si>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</si>
  <si>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</si>
  <si>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</si>
  <si>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</si>
  <si>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</si>
  <si>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</si>
  <si>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</si>
  <si>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</si>
  <si>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</si>
  <si>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</si>
  <si>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</si>
  <si>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</si>
  <si>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</si>
  <si>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</si>
  <si>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</si>
  <si>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</si>
  <si>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</si>
  <si>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</si>
  <si>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</si>
  <si>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</si>
  <si>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</si>
  <si>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</si>
  <si>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</si>
  <si>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</si>
  <si>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</si>
  <si>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</si>
  <si>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</si>
  <si>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</si>
  <si>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</si>
  <si>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</si>
  <si>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</si>
  <si>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</si>
  <si>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</si>
  <si>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</si>
  <si>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</si>
  <si>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</si>
  <si>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</si>
  <si>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</si>
  <si>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</si>
  <si>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</si>
  <si>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</si>
  <si>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</si>
  <si>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</si>
  <si>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</si>
  <si>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</si>
  <si>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</si>
  <si>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</si>
  <si>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</si>
  <si>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</si>
  <si>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</si>
  <si>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</si>
  <si>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</si>
  <si>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</si>
  <si>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</si>
  <si>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</si>
  <si>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</si>
  <si>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</si>
  <si>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</si>
  <si>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</si>
  <si>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</si>
  <si>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</si>
  <si>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</si>
  <si>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</si>
  <si>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</si>
  <si>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</si>
  <si>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</si>
  <si>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</si>
  <si>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</si>
  <si>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</si>
  <si>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</si>
  <si>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</si>
  <si>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</si>
  <si>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</si>
  <si>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</si>
  <si>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</si>
  <si>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</si>
  <si>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</si>
  <si>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</si>
  <si>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</si>
  <si>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</si>
  <si>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</si>
  <si>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</si>
  <si>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</si>
  <si>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</si>
  <si>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</si>
  <si>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</si>
  <si>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</si>
  <si>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</si>
  <si>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</si>
  <si>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</si>
  <si>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</si>
  <si>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</si>
  <si>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</si>
  <si>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</si>
  <si>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</si>
  <si>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</si>
  <si>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</si>
  <si>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</si>
  <si>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</si>
  <si>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</si>
  <si>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</si>
  <si>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</si>
  <si>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</si>
  <si>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</si>
  <si>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</si>
  <si>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</si>
  <si>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</si>
  <si>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</si>
  <si>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</si>
  <si>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</si>
  <si>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</si>
  <si>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</si>
  <si>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</si>
  <si>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</si>
  <si>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</si>
  <si>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</si>
  <si>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</si>
  <si>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</si>
  <si>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</si>
  <si>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</si>
  <si>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</si>
  <si>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</si>
  <si>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</si>
  <si>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</si>
  <si>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</si>
  <si>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</si>
  <si>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</si>
  <si>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</si>
  <si>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</si>
  <si>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</si>
  <si>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</si>
  <si>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</si>
  <si>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</si>
  <si>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</si>
  <si>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</si>
  <si>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</si>
  <si>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</si>
  <si>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</si>
  <si>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</si>
  <si>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</si>
  <si>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</si>
  <si>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</si>
  <si>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</si>
  <si>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</si>
  <si>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</si>
  <si>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</si>
  <si>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</si>
  <si>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</si>
  <si>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</si>
  <si>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</si>
  <si>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</si>
  <si>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</si>
  <si>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</si>
  <si>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</si>
  <si>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</si>
  <si>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</si>
  <si>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</si>
  <si>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</si>
  <si>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</si>
  <si>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</si>
  <si>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</si>
  <si>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</si>
  <si>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</si>
  <si>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</si>
  <si>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</si>
  <si>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</si>
  <si>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</si>
  <si>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</si>
  <si>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</si>
  <si>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</si>
  <si>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</si>
  <si>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</si>
  <si>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</si>
  <si>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</si>
  <si>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</si>
  <si>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</si>
  <si>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</si>
  <si>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</si>
  <si>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</si>
  <si>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</si>
  <si>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</si>
  <si>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</si>
  <si>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</si>
  <si>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</si>
  <si>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</si>
  <si>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</si>
  <si>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</si>
  <si>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</si>
  <si>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</si>
  <si>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</si>
  <si>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</si>
  <si>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</si>
  <si>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</si>
  <si>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</si>
  <si>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</si>
  <si>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</si>
  <si>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</si>
  <si>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</si>
  <si>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</si>
  <si>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</si>
  <si>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</si>
  <si>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</si>
  <si>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</si>
  <si>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</si>
  <si>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</si>
  <si>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</si>
  <si>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</si>
  <si>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</si>
  <si>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</si>
  <si>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</si>
  <si>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</si>
  <si>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</si>
  <si>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</si>
  <si>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</si>
  <si>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</si>
  <si>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</si>
  <si>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</si>
  <si>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</si>
  <si>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</si>
  <si>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</si>
  <si>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</si>
  <si>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</si>
  <si>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</si>
  <si>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</si>
  <si>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</si>
  <si>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</si>
  <si>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</si>
  <si>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</si>
  <si>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</si>
  <si>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</si>
  <si>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</si>
  <si>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</si>
  <si>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</si>
  <si>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</si>
  <si>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</si>
  <si>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</si>
  <si>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</si>
  <si>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</si>
  <si>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</si>
  <si>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</si>
  <si>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</si>
  <si>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</si>
  <si>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</si>
  <si>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</si>
  <si>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</si>
  <si>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</si>
  <si>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</si>
  <si>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</si>
  <si>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</si>
  <si>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</si>
  <si>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</si>
  <si>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</si>
  <si>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</si>
  <si>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</si>
  <si>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</si>
  <si>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</si>
  <si>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</si>
  <si>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</si>
  <si>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</si>
  <si>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</si>
  <si>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</si>
  <si>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</si>
  <si>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</si>
  <si>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</si>
  <si>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</si>
  <si>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</si>
  <si>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</si>
  <si>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</si>
  <si>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</si>
  <si>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</si>
  <si>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</si>
  <si>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</si>
  <si>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</si>
  <si>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</si>
  <si>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</si>
  <si>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</si>
  <si>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</si>
  <si>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</si>
  <si>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</si>
  <si>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</si>
  <si>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</si>
  <si>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</si>
  <si>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</si>
  <si>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</si>
  <si>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</si>
  <si>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</si>
  <si>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</si>
  <si>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</si>
  <si>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</si>
  <si>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</si>
  <si>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</si>
  <si>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</si>
  <si>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</si>
  <si>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</si>
  <si>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</si>
  <si>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</si>
  <si>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</si>
  <si>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</si>
  <si>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</si>
  <si>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</si>
  <si>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</si>
  <si>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</si>
  <si>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</si>
  <si>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</si>
  <si>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</si>
  <si>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</si>
  <si>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</si>
  <si>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</si>
  <si>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</si>
  <si>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</si>
  <si>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</si>
  <si>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</si>
  <si>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</si>
  <si>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</si>
  <si>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</si>
  <si>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</si>
  <si>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</si>
  <si>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</si>
  <si>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</si>
  <si>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</si>
  <si>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</si>
  <si>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</si>
  <si>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</si>
  <si>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</si>
  <si>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</si>
  <si>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</si>
  <si>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</si>
  <si>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</si>
  <si>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</si>
  <si>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</si>
  <si>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</si>
  <si>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</si>
  <si>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</si>
  <si>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</si>
  <si>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</si>
  <si>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</si>
  <si>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</si>
  <si>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</si>
  <si>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</si>
  <si>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</si>
  <si>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</si>
  <si>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</si>
  <si>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</si>
  <si>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</si>
  <si>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</si>
  <si>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</si>
  <si>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</si>
  <si>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</si>
  <si>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</si>
  <si>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</si>
  <si>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</si>
  <si>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</si>
  <si>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</si>
  <si>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</si>
  <si>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</si>
  <si>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</si>
  <si>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</si>
  <si>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</si>
  <si>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</si>
  <si>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</si>
  <si>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</si>
  <si>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</si>
  <si>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</si>
  <si>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</si>
  <si>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</si>
  <si>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</si>
  <si>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</si>
  <si>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</si>
  <si>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</si>
  <si>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</si>
  <si>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</si>
  <si>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</si>
  <si>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</si>
  <si>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</si>
  <si>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</si>
  <si>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</si>
  <si>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</si>
  <si>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</si>
  <si>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</si>
  <si>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</si>
  <si>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</si>
  <si>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</si>
  <si>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</si>
  <si>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</si>
  <si>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</si>
  <si>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</si>
  <si>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</si>
  <si>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</si>
  <si>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</si>
  <si>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</si>
  <si>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</si>
  <si>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</si>
  <si>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</si>
  <si>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</si>
  <si>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</si>
  <si>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</si>
  <si>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</si>
  <si>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</si>
  <si>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</si>
  <si>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</si>
  <si>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</si>
  <si>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</si>
  <si>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</si>
  <si>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</si>
  <si>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</si>
  <si>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</si>
  <si>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</si>
  <si>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</si>
  <si>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</si>
  <si>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</si>
  <si>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</si>
  <si>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</si>
  <si>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</si>
  <si>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</si>
  <si>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</si>
  <si>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</si>
  <si>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</si>
  <si>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</si>
  <si>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</si>
  <si>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</si>
  <si>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</si>
  <si>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</si>
  <si>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</si>
  <si>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</si>
  <si>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</si>
  <si>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</si>
  <si>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</si>
  <si>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</si>
  <si>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</si>
  <si>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</si>
  <si>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</si>
  <si>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</si>
  <si>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</si>
  <si>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</si>
  <si>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</si>
  <si>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</si>
  <si>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</si>
  <si>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</si>
  <si>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</si>
  <si>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</si>
  <si>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</si>
  <si>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</si>
  <si>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</si>
  <si>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</si>
  <si>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</si>
  <si>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</si>
  <si>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</si>
  <si>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</si>
  <si>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</si>
  <si>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</si>
  <si>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</si>
  <si>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</si>
  <si>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</si>
  <si>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</si>
  <si>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</si>
  <si>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</si>
  <si>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</si>
  <si>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</si>
  <si>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</si>
  <si>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</si>
  <si>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</si>
  <si>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</si>
  <si>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</si>
  <si>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</si>
  <si>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</si>
  <si>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</si>
  <si>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</si>
  <si>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</si>
  <si>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</si>
  <si>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</si>
  <si>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</si>
  <si>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</si>
  <si>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</si>
  <si>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</si>
  <si>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</si>
  <si>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</si>
  <si>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</si>
  <si>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</si>
  <si>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</si>
  <si>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</si>
  <si>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</si>
  <si>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</si>
  <si>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</si>
  <si>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</si>
  <si>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</si>
  <si>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</si>
  <si>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</si>
  <si>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</si>
  <si>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</si>
  <si>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</si>
  <si>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</si>
  <si>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</si>
  <si>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</si>
  <si>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</si>
  <si>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</si>
  <si>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</si>
  <si>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</si>
  <si>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</si>
  <si>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</si>
  <si>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</si>
  <si>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</si>
  <si>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</si>
  <si>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</si>
  <si>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</si>
  <si>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</si>
  <si>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</si>
  <si>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</si>
  <si>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</si>
  <si>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</si>
  <si>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</si>
  <si>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</si>
  <si>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</si>
  <si>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</si>
  <si>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</si>
  <si>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</si>
  <si>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</si>
  <si>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</si>
  <si>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</si>
  <si>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</si>
  <si>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</si>
  <si>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</si>
  <si>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</si>
  <si>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</si>
  <si>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</si>
  <si>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</si>
  <si>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</si>
  <si>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</si>
  <si>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</si>
  <si>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</si>
  <si>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</si>
  <si>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</si>
  <si>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</si>
  <si>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</si>
  <si>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</si>
  <si>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</si>
  <si>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</si>
  <si>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</si>
  <si>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</si>
  <si>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</si>
  <si>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</si>
  <si>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</si>
  <si>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</si>
  <si>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</si>
  <si>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</si>
  <si>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</si>
  <si>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</si>
  <si>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</si>
  <si>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</si>
  <si>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</si>
  <si>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</si>
  <si>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</si>
  <si>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</si>
  <si>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</si>
  <si>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</si>
  <si>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</si>
  <si>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</si>
  <si>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</si>
  <si>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</si>
  <si>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</si>
  <si>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</si>
  <si>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</si>
  <si>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</si>
  <si>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</si>
  <si>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</si>
  <si>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</si>
  <si>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</si>
  <si>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</si>
  <si>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</si>
  <si>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</si>
  <si>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</si>
  <si>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</si>
  <si>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</si>
  <si>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</si>
  <si>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</si>
  <si>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</si>
  <si>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</si>
  <si>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</si>
  <si>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</si>
  <si>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</si>
  <si>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</si>
  <si>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</si>
  <si>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</si>
  <si>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</si>
  <si>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</si>
  <si>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</si>
  <si>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</si>
  <si>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</si>
  <si>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</si>
  <si>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</si>
  <si>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</si>
  <si>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</si>
  <si>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</si>
  <si>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</si>
  <si>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</si>
  <si>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</si>
  <si>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</si>
  <si>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</si>
  <si>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</si>
  <si>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</si>
  <si>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</si>
  <si>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</si>
  <si>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</si>
  <si>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</si>
  <si>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</si>
  <si>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</si>
  <si>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</si>
  <si>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</si>
  <si>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</si>
  <si>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</si>
  <si>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</si>
  <si>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</si>
  <si>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</si>
  <si>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</si>
  <si>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</si>
  <si>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</si>
  <si>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</si>
  <si>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</si>
  <si>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</si>
  <si>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</si>
  <si>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</si>
  <si>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</si>
  <si>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</si>
  <si>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</si>
  <si>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</si>
  <si>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</si>
  <si>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</si>
  <si>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</si>
  <si>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</si>
  <si>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</si>
  <si>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</si>
  <si>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</si>
  <si>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</si>
  <si>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</si>
  <si>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</si>
  <si>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</si>
  <si>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</si>
  <si>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</si>
  <si>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</si>
  <si>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</si>
  <si>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</si>
  <si>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</si>
  <si>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</si>
  <si>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</si>
  <si>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</si>
  <si>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</si>
  <si>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</si>
  <si>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</si>
  <si>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</si>
  <si>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</si>
  <si>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</si>
  <si>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</si>
  <si>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</si>
  <si>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</si>
  <si>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</si>
  <si>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</si>
  <si>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</si>
  <si>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</si>
  <si>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</si>
  <si>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</si>
  <si>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</si>
  <si>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</si>
  <si>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</si>
  <si>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</si>
  <si>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</si>
  <si>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</si>
  <si>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</si>
  <si>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</si>
  <si>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</si>
  <si>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</si>
  <si>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</si>
  <si>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</si>
  <si>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</si>
  <si>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</si>
  <si>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</si>
  <si>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</si>
  <si>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</si>
  <si>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</si>
  <si>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</si>
  <si>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</si>
  <si>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</si>
  <si>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</si>
  <si>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</si>
  <si>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</si>
  <si>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</si>
  <si>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</si>
  <si>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</si>
  <si>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</si>
  <si>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</si>
  <si>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</si>
  <si>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</si>
  <si>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</si>
  <si>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</si>
  <si>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</si>
  <si>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</si>
  <si>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</si>
  <si>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</si>
  <si>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</si>
  <si>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</si>
  <si>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</si>
  <si>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</si>
  <si>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</si>
  <si>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</si>
  <si>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</si>
  <si>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</si>
  <si>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</si>
  <si>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</si>
  <si>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</si>
  <si>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</si>
  <si>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</si>
  <si>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</si>
  <si>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</si>
  <si>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</si>
  <si>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</si>
  <si>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</si>
  <si>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</si>
  <si>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</si>
  <si>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</si>
  <si>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</si>
  <si>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</si>
  <si>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</si>
  <si>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</si>
  <si>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</si>
  <si>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</si>
  <si>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</si>
  <si>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</si>
  <si>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</si>
  <si>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</si>
  <si>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</si>
  <si>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</si>
  <si>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</si>
  <si>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</si>
  <si>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</si>
  <si>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</si>
  <si>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</si>
  <si>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</si>
  <si>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</si>
  <si>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</si>
  <si>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</si>
  <si>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</si>
  <si>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</si>
  <si>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</si>
  <si>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</si>
  <si>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</si>
  <si>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</si>
  <si>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</si>
  <si>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</si>
  <si>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</si>
  <si>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</si>
  <si>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</si>
  <si>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</si>
  <si>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</si>
  <si>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</si>
  <si>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</si>
  <si>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</si>
  <si>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</si>
  <si>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</si>
  <si>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</si>
  <si>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</si>
  <si>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</si>
  <si>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</si>
  <si>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</si>
  <si>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</si>
  <si>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</si>
  <si>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</si>
  <si>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</si>
  <si>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</si>
  <si>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</si>
  <si>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</si>
  <si>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</si>
  <si>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</si>
  <si>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</si>
  <si>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</si>
  <si>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</si>
  <si>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</si>
  <si>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</si>
  <si>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</si>
  <si>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</si>
  <si>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</si>
  <si>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</si>
  <si>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</si>
  <si>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</si>
  <si>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</si>
  <si>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</si>
  <si>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</si>
  <si>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</si>
  <si>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</si>
  <si>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</si>
  <si>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</si>
  <si>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</si>
  <si>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</si>
  <si>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</si>
  <si>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</si>
  <si>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</si>
  <si>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</si>
  <si>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</si>
  <si>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</si>
  <si>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</si>
  <si>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</si>
  <si>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</si>
  <si>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</si>
  <si>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</si>
  <si>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</si>
  <si>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</si>
  <si>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</si>
  <si>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</si>
  <si>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</si>
  <si>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</si>
  <si>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</si>
  <si>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</si>
  <si>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</si>
  <si>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</si>
  <si>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</si>
  <si>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</si>
  <si>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</si>
  <si>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</si>
  <si>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</si>
  <si>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</si>
  <si>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</si>
  <si>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</si>
  <si>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</si>
  <si>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</si>
  <si>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</si>
  <si>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</si>
  <si>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</si>
  <si>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</si>
  <si>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</si>
  <si>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</si>
  <si>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</si>
  <si>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</si>
  <si>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</si>
  <si>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</si>
  <si>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</si>
  <si>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</si>
  <si>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</si>
  <si>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</si>
  <si>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</si>
  <si>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</si>
  <si>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</si>
  <si>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</si>
  <si>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</si>
  <si>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</si>
  <si>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</si>
  <si>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</si>
  <si>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</si>
  <si>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</si>
  <si>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</si>
  <si>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</si>
  <si>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</si>
  <si>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</si>
  <si>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</si>
  <si>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</si>
  <si>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</si>
  <si>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</si>
  <si>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</si>
  <si>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</si>
  <si>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</si>
  <si>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</si>
  <si>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</si>
  <si>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</si>
  <si>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</si>
  <si>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</si>
  <si>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</si>
  <si>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</si>
  <si>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</si>
  <si>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</si>
  <si>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</si>
  <si>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</si>
  <si>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</si>
  <si>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</si>
  <si>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</si>
  <si>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</si>
  <si>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</si>
  <si>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</si>
  <si>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</si>
  <si>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</si>
  <si>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</si>
  <si>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</si>
  <si>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</si>
  <si>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</si>
  <si>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</si>
  <si>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</si>
  <si>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</si>
  <si>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</si>
  <si>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</si>
  <si>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</si>
  <si>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</si>
  <si>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</si>
  <si>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</si>
  <si>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</si>
  <si>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</si>
  <si>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</si>
  <si>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</si>
  <si>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</si>
  <si>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</si>
  <si>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</si>
  <si>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</si>
  <si>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</si>
  <si>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</si>
  <si>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</si>
  <si>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</si>
  <si>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</si>
  <si>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</si>
  <si>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</si>
  <si>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</si>
  <si>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</si>
  <si>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</si>
  <si>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</si>
  <si>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</si>
  <si>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</si>
  <si>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</si>
  <si>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</si>
  <si>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</si>
  <si>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</si>
  <si>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</si>
  <si>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</si>
  <si>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</si>
  <si>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</si>
  <si>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</si>
  <si>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</si>
  <si>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</si>
  <si>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</si>
  <si>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</si>
  <si>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</si>
  <si>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</si>
  <si>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</si>
  <si>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</si>
  <si>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</si>
  <si>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</si>
  <si>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</si>
  <si>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</si>
  <si>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</si>
  <si>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</si>
  <si>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</si>
  <si>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</si>
  <si>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</si>
  <si>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</si>
  <si>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</si>
  <si>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</si>
  <si>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</si>
  <si>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</si>
  <si>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</si>
  <si>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</si>
  <si>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</si>
  <si>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</si>
  <si>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</si>
  <si>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</si>
  <si>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</si>
  <si>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</si>
  <si>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</si>
  <si>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</si>
  <si>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</si>
  <si>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</si>
  <si>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</si>
  <si>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</si>
  <si>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</si>
  <si>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</si>
  <si>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</si>
  <si>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</si>
  <si>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</si>
  <si>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</si>
  <si>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</si>
  <si>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</si>
  <si>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</si>
  <si>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</si>
  <si>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</si>
  <si>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</si>
  <si>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</si>
  <si>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</si>
  <si>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</si>
  <si>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</si>
  <si>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</si>
  <si>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</si>
  <si>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</si>
  <si>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</si>
  <si>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</si>
  <si>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</si>
  <si>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</si>
  <si>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</si>
  <si>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</si>
  <si>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</si>
  <si>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</si>
  <si>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</si>
  <si>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</si>
  <si>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</si>
  <si>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</si>
  <si>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</si>
  <si>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</si>
  <si>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</si>
  <si>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</si>
  <si>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</si>
  <si>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</si>
  <si>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</si>
  <si>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</si>
  <si>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</si>
  <si>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</si>
  <si>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</si>
  <si>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</si>
  <si>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</si>
  <si>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</si>
  <si>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</si>
  <si>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</si>
  <si>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</si>
  <si>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</si>
  <si>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</si>
  <si>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</si>
  <si>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</si>
  <si>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</si>
  <si>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</si>
  <si>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</si>
  <si>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</si>
  <si>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</si>
  <si>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</si>
  <si>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</si>
  <si>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</si>
  <si>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</si>
  <si>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</si>
  <si>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</si>
  <si>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</si>
  <si>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</si>
  <si>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</si>
  <si>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</si>
  <si>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</si>
  <si>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</si>
  <si>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</si>
  <si>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</si>
  <si>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</si>
  <si>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</si>
  <si>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</si>
  <si>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</si>
  <si>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</si>
  <si>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</si>
  <si>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</si>
  <si>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</si>
  <si>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</si>
  <si>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</si>
  <si>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</si>
  <si>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</si>
  <si>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</si>
  <si>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</si>
  <si>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</si>
  <si>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</si>
  <si>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</si>
  <si>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</si>
  <si>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</si>
  <si>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</si>
  <si>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</si>
  <si>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</si>
  <si>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</si>
  <si>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</si>
  <si>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</si>
  <si>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</si>
  <si>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</si>
  <si>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</si>
  <si>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</si>
  <si>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</si>
  <si>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</si>
  <si>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</si>
  <si>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</si>
  <si>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</si>
  <si>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</si>
  <si>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</si>
  <si>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</si>
  <si>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</si>
  <si>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</si>
  <si>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</si>
  <si>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</si>
  <si>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</si>
  <si>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</si>
  <si>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</si>
  <si>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</si>
  <si>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</si>
  <si>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</si>
  <si>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</si>
  <si>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</si>
  <si>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</si>
  <si>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</si>
  <si>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</si>
  <si>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</si>
  <si>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</si>
  <si>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</si>
  <si>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</si>
  <si>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</si>
  <si>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</si>
  <si>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</si>
  <si>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</si>
  <si>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</si>
  <si>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</si>
  <si>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</si>
  <si>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</si>
  <si>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</si>
  <si>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</si>
  <si>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</si>
  <si>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</si>
  <si>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</si>
  <si>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</si>
  <si>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</si>
  <si>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</si>
  <si>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</si>
  <si>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</si>
  <si>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</si>
  <si>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</si>
  <si>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</si>
  <si>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</si>
  <si>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</si>
  <si>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</si>
  <si>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</si>
  <si>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</si>
  <si>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</si>
  <si>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</si>
  <si>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</si>
  <si>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</si>
  <si>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</si>
  <si>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</si>
  <si>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</si>
  <si>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</si>
  <si>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</si>
  <si>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</si>
  <si>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</si>
  <si>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</si>
  <si>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</si>
  <si>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</si>
  <si>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</si>
  <si>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</si>
  <si>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</si>
  <si>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</si>
  <si>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</si>
  <si>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</si>
  <si>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</si>
  <si>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</si>
  <si>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</si>
  <si>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</si>
  <si>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</si>
  <si>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</si>
  <si>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</si>
  <si>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</si>
  <si>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</si>
  <si>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</si>
  <si>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</si>
  <si>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</si>
  <si>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</si>
  <si>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</si>
  <si>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</si>
  <si>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</si>
  <si>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</si>
  <si>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</si>
  <si>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</si>
  <si>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</si>
  <si>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</si>
  <si>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</si>
  <si>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</si>
  <si>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</si>
  <si>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</si>
  <si>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</si>
  <si>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</si>
  <si>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</si>
  <si>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</si>
  <si>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</si>
  <si>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</si>
  <si>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</si>
  <si>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</si>
  <si>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</si>
  <si>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</si>
  <si>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</si>
  <si>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</si>
  <si>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</si>
  <si>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</si>
  <si>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</si>
  <si>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</si>
  <si>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</si>
  <si>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</si>
  <si>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</si>
  <si>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</si>
  <si>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</si>
  <si>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</si>
  <si>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</si>
  <si>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</si>
  <si>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</si>
  <si>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</si>
  <si>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</si>
  <si>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</si>
  <si>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</si>
  <si>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</si>
  <si>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</si>
  <si>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</si>
  <si>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</si>
  <si>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</si>
  <si>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</si>
  <si>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</si>
  <si>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</si>
  <si>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</si>
  <si>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</si>
  <si>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</si>
  <si>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</si>
  <si>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</si>
  <si>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</si>
  <si>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</si>
  <si>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</si>
  <si>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</si>
  <si>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</si>
  <si>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</si>
  <si>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</si>
  <si>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</si>
  <si>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</si>
  <si>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</si>
  <si>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</si>
  <si>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</si>
  <si>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</si>
  <si>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</si>
  <si>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</si>
  <si>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</si>
  <si>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</si>
  <si>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</si>
  <si>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</si>
  <si>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</si>
  <si>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</si>
  <si>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</si>
  <si>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</si>
  <si>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</si>
  <si>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</si>
  <si>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</si>
  <si>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</si>
  <si>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</si>
  <si>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</si>
  <si>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</si>
  <si>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</si>
  <si>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</si>
  <si>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</si>
  <si>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</si>
  <si>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</si>
  <si>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</si>
  <si>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</si>
  <si>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</si>
  <si>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</si>
  <si>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</si>
  <si>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</si>
  <si>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</si>
  <si>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</si>
  <si>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</si>
  <si>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</si>
  <si>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</si>
  <si>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</si>
  <si>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</si>
  <si>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</si>
  <si>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</si>
  <si>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</si>
  <si>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</si>
  <si>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</si>
  <si>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</si>
  <si>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</si>
  <si>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</si>
  <si>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</si>
  <si>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</si>
  <si>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</si>
  <si>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</si>
  <si>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</si>
  <si>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</si>
  <si>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</si>
  <si>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</si>
  <si>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</si>
  <si>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</si>
  <si>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</si>
  <si>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</si>
  <si>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</si>
  <si>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</si>
  <si>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</si>
  <si>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</si>
  <si>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</si>
  <si>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</si>
  <si>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</si>
  <si>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</si>
  <si>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</si>
  <si>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</si>
  <si>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</si>
  <si>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</si>
  <si>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</si>
  <si>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</si>
  <si>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</si>
  <si>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</si>
  <si>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</si>
  <si>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</si>
  <si>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</si>
  <si>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</si>
  <si>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</si>
  <si>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</si>
  <si>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</si>
  <si>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</si>
  <si>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</si>
  <si>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</si>
  <si>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</si>
  <si>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</si>
  <si>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</si>
  <si>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</si>
  <si>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</si>
  <si>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</si>
  <si>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</si>
  <si>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</si>
  <si>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</si>
  <si>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</si>
  <si>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</si>
  <si>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</si>
  <si>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</si>
  <si>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</si>
  <si>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</si>
  <si>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</si>
  <si>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</si>
  <si>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</si>
  <si>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</si>
  <si>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</si>
  <si>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</si>
  <si>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</si>
  <si>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</si>
  <si>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</si>
  <si>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</si>
  <si>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</si>
  <si>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</si>
  <si>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</si>
  <si>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</si>
  <si>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</si>
  <si>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</si>
  <si>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</si>
  <si>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</si>
  <si>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</si>
  <si>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</si>
  <si>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</si>
  <si>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</si>
  <si>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</si>
  <si>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</si>
  <si>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</si>
  <si>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</si>
  <si>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</si>
  <si>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</si>
  <si>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</si>
  <si>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</si>
  <si>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</si>
  <si>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</si>
  <si>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</si>
  <si>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</si>
  <si>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</si>
  <si>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</si>
  <si>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</si>
  <si>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</si>
  <si>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</si>
  <si>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</si>
  <si>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</si>
  <si>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</si>
  <si>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</si>
  <si>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</si>
  <si>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</si>
  <si>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</si>
  <si>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</si>
  <si>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</si>
  <si>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</si>
  <si>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</si>
  <si>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</si>
  <si>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</si>
  <si>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</si>
  <si>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</si>
  <si>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</si>
  <si>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</si>
  <si>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</si>
  <si>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</si>
  <si>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</si>
  <si>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</si>
  <si>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</si>
  <si>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</si>
  <si>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</si>
  <si>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</si>
  <si>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</si>
  <si>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</si>
  <si>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</si>
  <si>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</si>
  <si>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</si>
  <si>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</si>
  <si>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</si>
  <si>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</si>
  <si>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</si>
  <si>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</si>
  <si>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</si>
  <si>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</si>
  <si>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</si>
  <si>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</si>
  <si>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</si>
  <si>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</si>
  <si>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</si>
  <si>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</si>
  <si>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</si>
  <si>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</si>
  <si>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</si>
  <si>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</si>
  <si>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</si>
  <si>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</si>
  <si>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</si>
  <si>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</si>
  <si>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</si>
  <si>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</si>
  <si>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</si>
  <si>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</si>
  <si>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</si>
  <si>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</si>
  <si>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</si>
  <si>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</si>
  <si>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</si>
  <si>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</si>
  <si>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</si>
  <si>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</si>
  <si>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</si>
  <si>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</si>
  <si>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</si>
  <si>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</si>
  <si>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</si>
  <si>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</si>
  <si>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</si>
  <si>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</si>
  <si>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</si>
  <si>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</si>
  <si>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</si>
  <si>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</si>
  <si>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</si>
  <si>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</si>
  <si>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</si>
  <si>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</si>
  <si>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</si>
  <si>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</si>
  <si>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</si>
  <si>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</si>
  <si>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</si>
  <si>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</si>
  <si>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</si>
  <si>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</si>
  <si>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</si>
  <si>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</si>
  <si>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</si>
  <si>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</si>
  <si>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</si>
  <si>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</si>
  <si>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</si>
  <si>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</si>
  <si>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</si>
  <si>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</si>
  <si>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</si>
  <si>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</si>
  <si>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</si>
  <si>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</si>
  <si>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</si>
  <si>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</si>
  <si>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</si>
  <si>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</si>
  <si>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</si>
  <si>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</si>
  <si>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</si>
  <si>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</si>
  <si>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</si>
  <si>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</si>
  <si>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</si>
  <si>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</si>
  <si>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</si>
  <si>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</si>
  <si>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</si>
  <si>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</si>
  <si>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</si>
  <si>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</si>
  <si>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</si>
  <si>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</si>
  <si>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</si>
  <si>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</si>
  <si>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</si>
  <si>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</si>
  <si>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</si>
  <si>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</si>
  <si>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</si>
  <si>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</si>
  <si>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</si>
  <si>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</si>
  <si>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</si>
  <si>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</si>
  <si>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</si>
  <si>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</si>
  <si>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</si>
  <si>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</si>
  <si>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</si>
  <si>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</si>
  <si>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</si>
  <si>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</si>
  <si>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</si>
  <si>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</si>
  <si>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</si>
  <si>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</si>
  <si>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</si>
  <si>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</si>
  <si>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</si>
  <si>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</si>
  <si>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</si>
  <si>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</si>
  <si>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</si>
  <si>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</si>
  <si>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</si>
  <si>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</si>
  <si>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</si>
  <si>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</si>
  <si>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</si>
  <si>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</si>
  <si>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</si>
  <si>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</si>
  <si>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</si>
  <si>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</si>
  <si>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</si>
  <si>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</si>
  <si>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</si>
  <si>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</si>
  <si>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</si>
  <si>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</si>
  <si>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</si>
  <si>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</si>
  <si>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</si>
  <si>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</si>
  <si>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</si>
  <si>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</si>
  <si>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</si>
  <si>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</si>
  <si>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</si>
  <si>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</si>
  <si>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</si>
  <si>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</si>
  <si>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</si>
  <si>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</si>
  <si>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</si>
  <si>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</si>
  <si>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</si>
  <si>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</si>
  <si>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</si>
  <si>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</si>
  <si>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</si>
  <si>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</si>
  <si>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</si>
  <si>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</si>
  <si>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</si>
  <si>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</si>
  <si>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</si>
  <si>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</si>
  <si>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</si>
  <si>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</si>
  <si>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</si>
  <si>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</si>
  <si>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</si>
  <si>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</si>
  <si>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</si>
  <si>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</si>
  <si>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</si>
  <si>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</si>
  <si>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</si>
  <si>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</si>
  <si>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</si>
  <si>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</si>
  <si>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</si>
  <si>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</si>
  <si>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</si>
  <si>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</si>
  <si>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</si>
  <si>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</si>
  <si>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</si>
  <si>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</si>
  <si>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</si>
  <si>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</si>
  <si>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</si>
  <si>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</si>
  <si>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</si>
  <si>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</si>
  <si>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</si>
  <si>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</si>
  <si>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</si>
  <si>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</si>
  <si>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</si>
  <si>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</si>
  <si>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</si>
  <si>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</si>
  <si>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</si>
  <si>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</si>
  <si>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</si>
  <si>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</si>
  <si>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</si>
  <si>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</si>
  <si>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</si>
  <si>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</si>
  <si>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</si>
  <si>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</si>
  <si>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</si>
  <si>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</si>
  <si>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</si>
  <si>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</si>
  <si>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</si>
  <si>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</si>
  <si>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</si>
  <si>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</si>
  <si>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</si>
  <si>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</si>
  <si>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</si>
  <si>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</si>
  <si>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</si>
  <si>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</si>
  <si>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</si>
  <si>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</si>
  <si>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</si>
  <si>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</si>
  <si>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</si>
  <si>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</si>
  <si>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</si>
  <si>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</si>
  <si>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</si>
  <si>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</si>
  <si>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</si>
  <si>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</si>
  <si>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</si>
  <si>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</si>
  <si>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</si>
  <si>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</si>
  <si>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</si>
  <si>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</si>
  <si>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</si>
  <si>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</si>
  <si>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</si>
  <si>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</si>
  <si>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</si>
  <si>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</si>
  <si>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</si>
  <si>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</si>
  <si>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</si>
  <si>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</si>
  <si>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</si>
  <si>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</si>
  <si>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</si>
  <si>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</si>
  <si>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</si>
  <si>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</si>
  <si>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</si>
  <si>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</si>
  <si>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</si>
  <si>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</si>
  <si>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</si>
  <si>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</si>
  <si>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</si>
  <si>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</si>
  <si>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</si>
  <si>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</si>
  <si>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</si>
  <si>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</si>
  <si>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</si>
  <si>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</si>
  <si>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</si>
  <si>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</si>
  <si>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</si>
  <si>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</si>
  <si>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</si>
  <si>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</si>
  <si>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</si>
  <si>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</si>
  <si>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</si>
  <si>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</si>
  <si>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</si>
  <si>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</si>
  <si>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</si>
  <si>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</si>
  <si>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</si>
  <si>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</si>
  <si>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</si>
  <si>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</si>
  <si>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</si>
  <si>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</si>
  <si>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</si>
  <si>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</si>
  <si>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</si>
  <si>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</si>
  <si>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</si>
  <si>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</si>
  <si>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</si>
  <si>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</si>
  <si>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</si>
  <si>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</si>
  <si>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</si>
  <si>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</si>
  <si>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</si>
  <si>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</si>
  <si>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</si>
  <si>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</si>
  <si>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</si>
  <si>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</si>
  <si>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</si>
  <si>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</si>
  <si>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</si>
  <si>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</si>
  <si>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</si>
  <si>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</si>
  <si>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</si>
  <si>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</si>
  <si>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</si>
  <si>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</si>
  <si>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</si>
  <si>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</si>
  <si>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</si>
  <si>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</si>
  <si>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</si>
  <si>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</si>
  <si>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</si>
  <si>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</si>
  <si>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</si>
  <si>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</si>
  <si>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</si>
  <si>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</si>
  <si>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</si>
  <si>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</si>
  <si>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</si>
  <si>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</si>
  <si>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</si>
  <si>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</si>
  <si>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</si>
  <si>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</si>
  <si>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</si>
  <si>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</si>
  <si>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</si>
  <si>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</si>
  <si>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</si>
  <si>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</si>
  <si>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</si>
  <si>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</si>
  <si>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</si>
  <si>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</si>
  <si>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</si>
  <si>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</si>
  <si>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</si>
  <si>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</si>
  <si>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</si>
  <si>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</si>
  <si>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</si>
  <si>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</si>
  <si>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</si>
  <si>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</si>
  <si>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</si>
  <si>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</si>
  <si>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</si>
  <si>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</si>
  <si>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</si>
  <si>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</si>
  <si>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</si>
  <si>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</si>
  <si>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</si>
  <si>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</si>
  <si>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</si>
  <si>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</si>
  <si>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</si>
  <si>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</si>
  <si>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</si>
  <si>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</si>
  <si>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</si>
  <si>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</si>
  <si>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</si>
  <si>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</si>
  <si>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</si>
  <si>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</si>
  <si>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</si>
  <si>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</si>
  <si>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</si>
  <si>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</si>
  <si>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</si>
  <si>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</si>
  <si>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</si>
  <si>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</si>
  <si>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</si>
  <si>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</si>
  <si>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</si>
  <si>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</si>
  <si>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</si>
  <si>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</si>
  <si>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</si>
  <si>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</si>
  <si>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</si>
  <si>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</si>
  <si>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</si>
  <si>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</si>
  <si>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</si>
  <si>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</si>
  <si>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</si>
  <si>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</si>
  <si>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</si>
  <si>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</si>
  <si>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</si>
  <si>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</si>
  <si>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</si>
  <si>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</si>
  <si>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</si>
  <si>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</si>
  <si>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</si>
  <si>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</si>
  <si>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</si>
  <si>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</si>
  <si>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</si>
  <si>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</si>
  <si>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</si>
  <si>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</si>
  <si>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</si>
  <si>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</si>
  <si>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</si>
  <si>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</si>
  <si>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</si>
  <si>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</si>
  <si>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</si>
  <si>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</si>
  <si>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</si>
  <si>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</si>
  <si>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</si>
  <si>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</si>
  <si>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</si>
  <si>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</si>
  <si>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</si>
  <si>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</si>
  <si>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</si>
  <si>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</si>
  <si>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</si>
  <si>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</si>
  <si>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</si>
  <si>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</si>
  <si>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</si>
  <si>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</si>
  <si>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</si>
  <si>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</si>
  <si>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</si>
  <si>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</si>
  <si>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</si>
  <si>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</si>
  <si>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</si>
  <si>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</si>
  <si>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</si>
  <si>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</si>
  <si>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</si>
  <si>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</si>
  <si>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</si>
  <si>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</si>
  <si>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</si>
  <si>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</si>
  <si>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</si>
  <si>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</si>
  <si>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</si>
  <si>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</si>
  <si>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</si>
  <si>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</si>
  <si>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</si>
  <si>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</si>
  <si>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</si>
  <si>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</si>
  <si>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</si>
  <si>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</si>
  <si>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</si>
  <si>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</si>
  <si>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</si>
  <si>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</si>
  <si>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</si>
  <si>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</si>
  <si>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</si>
  <si>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</si>
  <si>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</si>
  <si>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</si>
  <si>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</si>
  <si>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</si>
  <si>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</si>
  <si>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</si>
  <si>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</si>
  <si>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</si>
  <si>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</si>
  <si>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</si>
  <si>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</si>
  <si>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</si>
  <si>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</si>
  <si>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</si>
  <si>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</si>
  <si>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</si>
  <si>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</si>
  <si>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</si>
  <si>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</si>
  <si>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</si>
  <si>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</si>
  <si>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</si>
  <si>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</si>
  <si>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</si>
  <si>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</si>
  <si>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</si>
  <si>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</si>
  <si>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</si>
  <si>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</si>
  <si>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</si>
  <si>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</si>
  <si>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</si>
  <si>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</si>
  <si>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</si>
  <si>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</si>
  <si>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</si>
  <si>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</si>
  <si>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</si>
  <si>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</si>
  <si>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</si>
  <si>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</si>
  <si>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</si>
  <si>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</si>
  <si>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</si>
  <si>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</si>
  <si>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</si>
  <si>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</si>
  <si>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</si>
  <si>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</si>
  <si>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</si>
  <si>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</si>
  <si>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</si>
  <si>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</si>
  <si>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</si>
  <si>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</si>
  <si>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</si>
  <si>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</si>
  <si>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</si>
  <si>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</si>
  <si>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</si>
  <si>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</si>
  <si>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</si>
  <si>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</si>
  <si>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</si>
  <si>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</si>
  <si>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</si>
  <si>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</si>
  <si>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</si>
  <si>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</si>
  <si>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</si>
  <si>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</si>
  <si>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</si>
  <si>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</si>
  <si>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</si>
  <si>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</si>
  <si>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</si>
  <si>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</si>
  <si>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</si>
  <si>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</si>
  <si>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</si>
  <si>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</si>
  <si>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</si>
  <si>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</si>
  <si>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</si>
  <si>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</si>
  <si>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</si>
  <si>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</si>
  <si>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</si>
  <si>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</si>
  <si>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</si>
  <si>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</si>
  <si>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</si>
  <si>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</si>
  <si>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</si>
  <si>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</si>
  <si>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</si>
  <si>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</si>
  <si>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</si>
  <si>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</si>
  <si>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</si>
  <si>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</si>
  <si>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</si>
  <si>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</si>
  <si>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</si>
  <si>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</si>
  <si>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</si>
  <si>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</si>
  <si>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</si>
  <si>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</si>
  <si>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</si>
  <si>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</si>
  <si>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</si>
  <si>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</si>
  <si>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</si>
  <si>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</si>
  <si>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</si>
  <si>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</si>
  <si>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</si>
  <si>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</si>
  <si>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</si>
  <si>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</si>
  <si>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</si>
  <si>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</si>
  <si>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</si>
  <si>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</si>
  <si>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</si>
  <si>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</si>
  <si>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</si>
  <si>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</si>
  <si>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</si>
  <si>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</si>
  <si>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</si>
  <si>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</si>
  <si>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</si>
  <si>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</si>
  <si>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</si>
  <si>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</si>
  <si>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</si>
  <si>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</si>
  <si>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</si>
  <si>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</si>
  <si>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</si>
  <si>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</si>
  <si>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</si>
  <si>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</si>
  <si>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</si>
  <si>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</si>
  <si>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</si>
  <si>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</si>
  <si>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</si>
  <si>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</si>
  <si>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</si>
  <si>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</si>
  <si>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</si>
  <si>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</si>
  <si>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</si>
  <si>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</si>
  <si>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</si>
  <si>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</si>
  <si>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</si>
  <si>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</si>
  <si>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</si>
  <si>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</si>
  <si>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</si>
  <si>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</si>
  <si>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</si>
  <si>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</si>
  <si>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</si>
  <si>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</si>
  <si>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</si>
  <si>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</si>
  <si>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</si>
  <si>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</si>
  <si>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</si>
  <si>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</si>
  <si>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</si>
  <si>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</si>
  <si>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</si>
  <si>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</si>
  <si>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</si>
  <si>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</si>
  <si>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</si>
  <si>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</si>
  <si>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</si>
  <si>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</si>
  <si>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</si>
  <si>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</si>
  <si>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</si>
  <si>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</si>
  <si>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</si>
  <si>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</si>
  <si>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</si>
  <si>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</si>
  <si>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</si>
  <si>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</si>
  <si>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</si>
  <si>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</si>
  <si>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</si>
  <si>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</si>
  <si>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</si>
  <si>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</si>
  <si>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</si>
  <si>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</si>
  <si>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</si>
  <si>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</si>
  <si>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</si>
  <si>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</si>
  <si>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</si>
  <si>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</si>
  <si>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</si>
  <si>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</si>
  <si>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</si>
  <si>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</si>
  <si>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</si>
  <si>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</si>
  <si>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</si>
  <si>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</si>
  <si>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</si>
  <si>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</si>
  <si>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</si>
  <si>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</si>
  <si>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</si>
  <si>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</si>
  <si>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</si>
  <si>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</si>
  <si>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</si>
  <si>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</si>
  <si>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</si>
  <si>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</si>
  <si>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</si>
  <si>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</si>
  <si>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</si>
  <si>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</si>
  <si>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</si>
  <si>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</si>
  <si>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</si>
  <si>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</si>
  <si>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</si>
  <si>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</si>
  <si>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</si>
  <si>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</si>
  <si>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</si>
  <si>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</si>
  <si>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</si>
  <si>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</si>
  <si>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</si>
  <si>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</si>
  <si>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</si>
  <si>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</si>
  <si>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</si>
  <si>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</si>
  <si>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</si>
  <si>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</si>
  <si>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</si>
  <si>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</si>
  <si>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</si>
  <si>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</si>
  <si>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</si>
  <si>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</si>
  <si>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</si>
  <si>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</si>
  <si>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</si>
  <si>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</si>
  <si>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</si>
  <si>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</si>
  <si>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</si>
  <si>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</si>
  <si>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</si>
  <si>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</si>
  <si>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</si>
  <si>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</si>
  <si>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</si>
  <si>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</si>
  <si>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</si>
  <si>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</si>
  <si>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</si>
  <si>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</si>
  <si>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</si>
  <si>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</si>
  <si>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</si>
  <si>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</si>
  <si>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</si>
  <si>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</si>
  <si>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</si>
  <si>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</si>
  <si>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</si>
  <si>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</si>
  <si>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</si>
  <si>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</si>
  <si>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</si>
  <si>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</si>
  <si>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</si>
  <si>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</si>
  <si>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</si>
  <si>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</si>
  <si>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</si>
  <si>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</si>
  <si>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</si>
  <si>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</si>
  <si>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</si>
  <si>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</si>
  <si>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</si>
  <si>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</si>
  <si>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</si>
  <si>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</si>
  <si>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</si>
  <si>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</si>
  <si>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</si>
  <si>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</si>
  <si>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</si>
  <si>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</si>
  <si>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</si>
  <si>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</si>
  <si>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</si>
  <si>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</si>
  <si>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</si>
  <si>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</si>
  <si>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</si>
  <si>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</si>
  <si>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</si>
  <si>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</si>
  <si>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</si>
  <si>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</si>
  <si>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</si>
  <si>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</si>
  <si>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</si>
  <si>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</si>
  <si>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</si>
  <si>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</si>
  <si>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</si>
  <si>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</si>
  <si>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</si>
  <si>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</si>
  <si>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</si>
  <si>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</si>
  <si>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</si>
  <si>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</si>
  <si>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</si>
  <si>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</si>
  <si>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</si>
  <si>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</si>
  <si>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</si>
  <si>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</si>
  <si>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</si>
  <si>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</si>
  <si>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</si>
  <si>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</si>
  <si>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</si>
  <si>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</si>
  <si>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</si>
  <si>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</si>
  <si>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</si>
  <si>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</si>
  <si>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</si>
  <si>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</si>
  <si>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</si>
  <si>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</si>
  <si>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</si>
  <si>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</si>
  <si>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</si>
  <si>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</si>
  <si>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</si>
  <si>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</si>
  <si>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</si>
  <si>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</si>
  <si>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</si>
  <si>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</si>
  <si>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</si>
  <si>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</si>
  <si>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</si>
  <si>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</si>
  <si>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</si>
  <si>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</si>
  <si>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</si>
  <si>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</si>
  <si>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</si>
  <si>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</si>
  <si>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</si>
  <si>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</si>
  <si>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</si>
  <si>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</si>
  <si>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</si>
  <si>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</si>
  <si>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</si>
  <si>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</si>
  <si>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</si>
  <si>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</si>
  <si>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</si>
  <si>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</si>
  <si>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</si>
  <si>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</si>
  <si>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</si>
  <si>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</si>
  <si>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</si>
  <si>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</si>
  <si>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</si>
  <si>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</si>
  <si>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</si>
  <si>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</si>
  <si>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</si>
  <si>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</si>
  <si>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</si>
  <si>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</si>
  <si>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</si>
  <si>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</si>
  <si>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</si>
  <si>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</si>
  <si>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</si>
  <si>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</si>
  <si>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</si>
  <si>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</si>
  <si>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</si>
  <si>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</si>
  <si>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</si>
  <si>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</si>
  <si>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</si>
  <si>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</si>
  <si>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</si>
  <si>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</si>
  <si>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</si>
  <si>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</si>
  <si>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</si>
  <si>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</si>
  <si>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</si>
  <si>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</si>
  <si>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</si>
  <si>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</si>
  <si>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</si>
  <si>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</si>
  <si>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</si>
  <si>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</si>
  <si>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</si>
  <si>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</si>
  <si>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</si>
  <si>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</si>
  <si>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</si>
  <si>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</si>
  <si>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</si>
  <si>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</si>
  <si>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</si>
  <si>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</si>
  <si>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</si>
  <si>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</si>
  <si>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</si>
  <si>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</si>
  <si>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</si>
  <si>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</si>
  <si>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</si>
  <si>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</si>
  <si>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</si>
  <si>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</si>
  <si>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</si>
  <si>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</si>
  <si>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</si>
  <si>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</si>
  <si>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</si>
  <si>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</si>
  <si>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</si>
  <si>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</si>
  <si>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</si>
  <si>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</si>
  <si>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</si>
  <si>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</si>
  <si>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</si>
  <si>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</si>
  <si>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</si>
  <si>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</si>
  <si>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</si>
  <si>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</si>
  <si>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</si>
  <si>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</si>
  <si>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</si>
  <si>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</si>
  <si>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</si>
  <si>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</si>
  <si>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</si>
  <si>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</si>
  <si>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</si>
  <si>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</si>
  <si>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</si>
  <si>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</si>
  <si>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</si>
  <si>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</si>
  <si>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</si>
  <si>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</si>
  <si>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</si>
  <si>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</si>
  <si>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</si>
  <si>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</si>
  <si>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</si>
  <si>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</si>
  <si>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</si>
  <si>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</si>
  <si>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</si>
  <si>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</si>
  <si>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</si>
  <si>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</si>
  <si>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</si>
  <si>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</si>
  <si>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</si>
  <si>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</si>
  <si>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</si>
  <si>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</si>
  <si>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</si>
  <si>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</si>
  <si>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</si>
  <si>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</si>
  <si>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</si>
  <si>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</si>
  <si>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</si>
  <si>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</si>
  <si>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</si>
  <si>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</si>
  <si>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</si>
  <si>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</si>
  <si>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</si>
  <si>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</si>
  <si>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</si>
  <si>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</si>
  <si>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</si>
  <si>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</si>
  <si>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</si>
  <si>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</si>
  <si>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</si>
  <si>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</si>
  <si>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</si>
  <si>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</si>
  <si>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</si>
  <si>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</si>
  <si>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</si>
  <si>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</si>
  <si>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</si>
  <si>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</si>
  <si>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</si>
  <si>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</si>
  <si>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</si>
  <si>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</si>
  <si>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</si>
  <si>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</si>
  <si>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</si>
  <si>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</si>
  <si>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</si>
  <si>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</si>
  <si>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</si>
  <si>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</si>
  <si>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</si>
  <si>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</si>
  <si>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</si>
  <si>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</si>
  <si>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</si>
  <si>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</si>
  <si>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</si>
  <si>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</si>
  <si>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</si>
  <si>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</si>
  <si>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</si>
  <si>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</si>
  <si>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</si>
  <si>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</si>
  <si>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</si>
  <si>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</si>
  <si>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</si>
  <si>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</si>
  <si>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</si>
  <si>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</si>
  <si>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</si>
  <si>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</si>
  <si>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</si>
  <si>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</si>
  <si>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</si>
  <si>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</si>
  <si>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</si>
  <si>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</si>
  <si>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</si>
  <si>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</si>
  <si>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</si>
  <si>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</si>
  <si>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</si>
  <si>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</si>
  <si>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</si>
  <si>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</si>
  <si>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</si>
  <si>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</si>
  <si>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</si>
  <si>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</si>
  <si>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</si>
  <si>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</si>
  <si>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</si>
  <si>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</si>
  <si>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</si>
  <si>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</si>
  <si>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</si>
  <si>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</si>
  <si>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</si>
  <si>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</si>
  <si>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</si>
  <si>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</si>
  <si>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</si>
  <si>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</si>
  <si>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</si>
  <si>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</si>
  <si>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</si>
  <si>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</si>
  <si>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</si>
  <si>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</si>
  <si>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</si>
  <si>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</si>
  <si>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</si>
  <si>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</si>
  <si>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</si>
  <si>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</si>
  <si>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</si>
  <si>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</si>
  <si>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</si>
  <si>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</si>
  <si>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</si>
  <si>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</si>
  <si>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</si>
  <si>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</si>
  <si>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</si>
  <si>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</si>
  <si>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</si>
  <si>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</si>
  <si>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</si>
  <si>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</si>
  <si>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</si>
  <si>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</si>
  <si>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</si>
  <si>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</si>
  <si>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</si>
  <si>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</si>
  <si>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</si>
  <si>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</si>
  <si>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</si>
  <si>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</si>
  <si>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</si>
  <si>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</si>
  <si>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</si>
  <si>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</si>
  <si>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</si>
  <si>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</si>
  <si>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</si>
  <si>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</si>
  <si>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</si>
  <si>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</si>
  <si>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</si>
  <si>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</si>
  <si>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</si>
  <si>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</si>
  <si>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</si>
  <si>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</si>
  <si>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</si>
  <si>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</si>
  <si>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</si>
  <si>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</si>
  <si>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</si>
  <si>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</si>
  <si>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</si>
  <si>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</si>
  <si>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</si>
  <si>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</si>
  <si>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</si>
  <si>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</si>
  <si>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</si>
  <si>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</si>
  <si>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</si>
  <si>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</si>
  <si>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</si>
  <si>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</si>
  <si>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</si>
  <si>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</si>
  <si>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</si>
  <si>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</si>
  <si>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</si>
  <si>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</si>
  <si>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</si>
  <si>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</si>
  <si>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</si>
  <si>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</si>
  <si>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</si>
  <si>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</si>
  <si>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</si>
  <si>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</si>
  <si>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</si>
  <si>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</si>
  <si>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</si>
  <si>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</si>
  <si>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</si>
  <si>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</si>
  <si>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</si>
  <si>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</si>
  <si>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</si>
  <si>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</si>
  <si>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</si>
  <si>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</si>
  <si>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</si>
  <si>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</si>
  <si>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</si>
  <si>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</si>
  <si>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</si>
  <si>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</si>
  <si>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</si>
  <si>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</si>
  <si>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</si>
  <si>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</si>
  <si>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</si>
  <si>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</si>
  <si>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</si>
  <si>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</si>
  <si>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</si>
  <si>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</si>
  <si>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</si>
  <si>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</si>
  <si>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</si>
  <si>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</si>
  <si>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</si>
  <si>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</si>
  <si>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</si>
  <si>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</si>
  <si>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</si>
  <si>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</si>
  <si>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</si>
  <si>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</si>
  <si>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</si>
  <si>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</si>
  <si>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</si>
  <si>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</si>
  <si>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</si>
  <si>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</si>
  <si>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</si>
  <si>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</si>
  <si>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</si>
  <si>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</si>
  <si>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</si>
  <si>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</si>
  <si>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</si>
  <si>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</si>
  <si>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</si>
  <si>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</si>
  <si>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</si>
  <si>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</si>
  <si>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</si>
  <si>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</si>
  <si>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</si>
  <si>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</si>
  <si>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</si>
  <si>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</si>
  <si>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</si>
  <si>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</si>
  <si>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</si>
  <si>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</si>
  <si>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</si>
  <si>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</si>
  <si>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</si>
  <si>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</si>
  <si>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</si>
  <si>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</si>
  <si>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</si>
  <si>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</si>
  <si>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</si>
  <si>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</si>
  <si>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</si>
  <si>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</si>
  <si>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</si>
  <si>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</si>
  <si>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</si>
  <si>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</si>
  <si>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</si>
  <si>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</si>
  <si>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</si>
  <si>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</si>
  <si>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</si>
  <si>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</si>
  <si>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</si>
  <si>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</si>
  <si>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</si>
  <si>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</si>
  <si>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</si>
  <si>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</si>
  <si>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</si>
  <si>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</si>
  <si>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</si>
  <si>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</si>
  <si>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</si>
  <si>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</si>
  <si>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</si>
  <si>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</si>
  <si>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</si>
  <si>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</si>
  <si>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</si>
  <si>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</si>
  <si>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</si>
  <si>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</si>
  <si>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</si>
  <si>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</si>
  <si>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</si>
  <si>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</si>
  <si>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</si>
  <si>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</si>
  <si>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</si>
  <si>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</si>
  <si>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</si>
  <si>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</si>
  <si>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</si>
  <si>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</si>
  <si>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</si>
  <si>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</si>
  <si>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</si>
  <si>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</si>
  <si>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</si>
  <si>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</si>
  <si>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</si>
  <si>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</si>
  <si>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</si>
  <si>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</si>
  <si>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</si>
  <si>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</si>
  <si>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</si>
  <si>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</si>
  <si>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</si>
  <si>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</si>
  <si>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</si>
  <si>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</si>
  <si>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</si>
  <si>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</si>
  <si>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</si>
  <si>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</si>
  <si>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</si>
  <si>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</si>
  <si>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</si>
  <si>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</si>
  <si>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</si>
  <si>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</si>
  <si>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</si>
  <si>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</si>
  <si>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</si>
  <si>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</si>
  <si>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</si>
  <si>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</si>
  <si>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</si>
  <si>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</si>
  <si>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</si>
  <si>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</si>
  <si>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</si>
  <si>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</si>
  <si>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</si>
  <si>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</si>
  <si>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</si>
  <si>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</si>
  <si>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</si>
  <si>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</si>
  <si>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</si>
  <si>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</si>
  <si>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</si>
  <si>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</si>
  <si>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</si>
  <si>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</si>
  <si>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</si>
  <si>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</si>
  <si>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</si>
  <si>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</si>
  <si>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</si>
  <si>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</si>
  <si>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</si>
  <si>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</si>
  <si>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</si>
  <si>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</si>
  <si>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</si>
  <si>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</si>
  <si>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</si>
  <si>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</si>
  <si>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</si>
  <si>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</si>
  <si>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</si>
  <si>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</si>
  <si>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</si>
  <si>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</si>
  <si>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</si>
  <si>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</si>
  <si>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</si>
  <si>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</si>
  <si>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</si>
  <si>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</si>
  <si>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</si>
  <si>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</si>
  <si>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</si>
  <si>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</si>
  <si>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</si>
  <si>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</si>
  <si>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</si>
  <si>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</si>
  <si>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</si>
  <si>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</si>
  <si>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</si>
  <si>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</si>
  <si>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</si>
  <si>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</si>
  <si>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</si>
  <si>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</si>
  <si>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</si>
  <si>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</si>
  <si>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</si>
  <si>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</si>
  <si>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</si>
  <si>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</si>
  <si>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</si>
  <si>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</si>
  <si>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</si>
  <si>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</si>
  <si>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</si>
  <si>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</si>
  <si>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</si>
  <si>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</si>
  <si>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</si>
  <si>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</si>
  <si>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</si>
  <si>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</si>
  <si>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</si>
  <si>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</si>
  <si>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</si>
  <si>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</si>
  <si>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</si>
  <si>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</si>
  <si>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</si>
  <si>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</si>
  <si>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</si>
  <si>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</si>
  <si>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</si>
  <si>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</si>
  <si>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</si>
  <si>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</si>
  <si>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</si>
  <si>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</si>
  <si>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</si>
  <si>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</si>
  <si>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</si>
  <si>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</si>
  <si>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</si>
  <si>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</si>
  <si>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</si>
  <si>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</si>
  <si>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</si>
  <si>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</si>
  <si>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</si>
  <si>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</si>
  <si>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</si>
  <si>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</si>
  <si>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</si>
  <si>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</si>
  <si>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</si>
  <si>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</si>
  <si>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</si>
  <si>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</si>
  <si>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</si>
  <si>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</si>
  <si>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</si>
  <si>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</si>
  <si>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</si>
  <si>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</si>
  <si>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</si>
  <si>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</si>
  <si>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</si>
  <si>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</si>
  <si>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</si>
  <si>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</si>
  <si>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</si>
  <si>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</si>
  <si>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</si>
  <si>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</si>
  <si>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</si>
  <si>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</si>
  <si>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</si>
  <si>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</si>
  <si>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</si>
  <si>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</si>
  <si>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</si>
  <si>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</si>
  <si>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</si>
  <si>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</si>
  <si>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</si>
  <si>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</si>
  <si>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</si>
  <si>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</si>
  <si>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</si>
  <si>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</si>
  <si>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</si>
  <si>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</si>
  <si>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</si>
  <si>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</si>
  <si>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</si>
  <si>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</si>
  <si>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</si>
  <si>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</si>
  <si>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</si>
  <si>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</si>
  <si>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</si>
  <si>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</si>
  <si>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</si>
  <si>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</si>
  <si>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</si>
  <si>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</si>
  <si>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</si>
  <si>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</si>
  <si>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</si>
  <si>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</si>
  <si>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</si>
  <si>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</si>
  <si>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</si>
  <si>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</si>
  <si>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</si>
  <si>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</si>
  <si>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</si>
  <si>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</si>
  <si>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</si>
  <si>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</si>
  <si>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</si>
  <si>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</si>
  <si>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</si>
  <si>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</si>
  <si>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</si>
  <si>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</si>
  <si>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</si>
  <si>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</si>
  <si>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</si>
  <si>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</si>
  <si>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</si>
  <si>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</si>
  <si>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</si>
  <si>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</si>
  <si>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</si>
  <si>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</si>
  <si>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</si>
  <si>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</si>
  <si>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</si>
  <si>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</si>
  <si>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</si>
  <si>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</si>
  <si>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</si>
  <si>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</si>
  <si>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</si>
  <si>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</si>
  <si>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</si>
  <si>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</si>
  <si>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</si>
  <si>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</si>
  <si>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</si>
  <si>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</si>
  <si>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</si>
  <si>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</si>
  <si>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</si>
  <si>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</si>
  <si>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</si>
  <si>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</si>
  <si>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</si>
  <si>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</si>
  <si>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</si>
  <si>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</si>
  <si>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</si>
  <si>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</si>
  <si>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</si>
  <si>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</si>
  <si>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</si>
  <si>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</si>
  <si>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</si>
  <si>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</si>
  <si>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</si>
  <si>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</si>
  <si>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</si>
  <si>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</si>
  <si>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</si>
  <si>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</si>
  <si>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</si>
  <si>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</si>
  <si>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</si>
  <si>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</si>
  <si>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</si>
  <si>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</si>
  <si>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</si>
  <si>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</si>
  <si>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</si>
  <si>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</si>
  <si>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</si>
  <si>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</si>
  <si>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</si>
  <si>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</si>
  <si>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</si>
  <si>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</si>
  <si>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</si>
  <si>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</si>
  <si>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</si>
  <si>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</si>
  <si>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</si>
  <si>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</si>
  <si>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</si>
  <si>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</si>
  <si>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</si>
  <si>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</si>
  <si>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</si>
  <si>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</si>
  <si>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</si>
  <si>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</si>
  <si>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</si>
  <si>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</si>
  <si>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</si>
  <si>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</si>
  <si>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</si>
  <si>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</si>
  <si>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</si>
  <si>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</si>
  <si>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</si>
  <si>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</si>
  <si>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</si>
  <si>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</si>
  <si>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</si>
  <si>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</si>
  <si>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</si>
  <si>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</si>
  <si>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</si>
  <si>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</si>
  <si>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</si>
  <si>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</si>
  <si>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</si>
  <si>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</si>
  <si>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</si>
  <si>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</si>
  <si>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</si>
  <si>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</si>
  <si>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</si>
  <si>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</si>
  <si>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</si>
  <si>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</si>
  <si>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</si>
  <si>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</si>
  <si>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</si>
  <si>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</si>
  <si>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</si>
  <si>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</si>
  <si>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</si>
  <si>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</si>
  <si>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</si>
  <si>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</si>
  <si>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</si>
  <si>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</si>
  <si>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</si>
  <si>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</si>
  <si>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</si>
  <si>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</si>
  <si>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</si>
  <si>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</si>
  <si>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</si>
  <si>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</si>
  <si>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</si>
  <si>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</si>
  <si>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</si>
  <si>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</si>
  <si>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</si>
  <si>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</si>
  <si>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</si>
  <si>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</si>
  <si>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</si>
  <si>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</si>
  <si>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</si>
  <si>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</si>
  <si>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</si>
  <si>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</si>
  <si>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</si>
  <si>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</si>
  <si>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</si>
  <si>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</si>
  <si>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</si>
  <si>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</si>
  <si>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</si>
  <si>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</si>
  <si>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</si>
  <si>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</si>
  <si>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</si>
  <si>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</si>
  <si>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</si>
  <si>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</si>
  <si>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</si>
  <si>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</si>
  <si>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</si>
  <si>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</si>
  <si>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</si>
  <si>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</si>
  <si>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</si>
  <si>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</si>
  <si>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</si>
  <si>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</si>
  <si>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</si>
  <si>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</si>
  <si>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</si>
  <si>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</si>
  <si>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</si>
  <si>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</si>
  <si>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</si>
  <si>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</si>
  <si>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</si>
  <si>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</si>
  <si>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</si>
  <si>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</si>
  <si>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</si>
  <si>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</si>
  <si>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</si>
  <si>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</si>
  <si>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</si>
  <si>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</si>
  <si>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</si>
  <si>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</si>
  <si>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</si>
  <si>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</si>
  <si>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</si>
  <si>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</si>
  <si>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</si>
  <si>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</si>
  <si>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</si>
  <si>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</si>
  <si>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</si>
  <si>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</si>
  <si>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</si>
  <si>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</si>
  <si>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</si>
  <si>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</si>
  <si>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</si>
  <si>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</si>
  <si>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</si>
  <si>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</si>
  <si>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</si>
  <si>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</si>
  <si>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</si>
  <si>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</si>
  <si>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</si>
  <si>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</si>
  <si>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</si>
  <si>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</si>
  <si>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</si>
  <si>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</si>
  <si>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</si>
  <si>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</si>
  <si>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</si>
  <si>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</si>
  <si>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</si>
  <si>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</si>
  <si>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</si>
  <si>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</si>
  <si>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</si>
  <si>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</si>
  <si>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</si>
  <si>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</si>
  <si>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</si>
  <si>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</si>
  <si>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</si>
  <si>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</si>
  <si>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</si>
  <si>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</si>
  <si>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</si>
  <si>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</si>
  <si>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</si>
  <si>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</si>
  <si>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</si>
  <si>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</si>
  <si>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</si>
  <si>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</si>
  <si>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</si>
  <si>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</si>
  <si>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</si>
  <si>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</si>
  <si>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</si>
  <si>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</si>
  <si>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</si>
  <si>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</si>
  <si>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</si>
  <si>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</si>
  <si>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</si>
  <si>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</si>
  <si>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</si>
  <si>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</si>
  <si>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</si>
  <si>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</si>
  <si>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</si>
  <si>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</si>
  <si>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</si>
  <si>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</si>
  <si>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</si>
  <si>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</si>
  <si>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</si>
  <si>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</si>
  <si>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</si>
  <si>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</si>
  <si>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</si>
  <si>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</si>
  <si>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</si>
  <si>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</si>
  <si>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</si>
  <si>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</si>
  <si>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</si>
  <si>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</si>
  <si>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</si>
  <si>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</si>
  <si>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</si>
  <si>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</si>
  <si>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</si>
  <si>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</si>
  <si>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</si>
  <si>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</si>
  <si>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</si>
  <si>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</si>
  <si>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</si>
  <si>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</si>
  <si>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</si>
  <si>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</si>
  <si>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</si>
  <si>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</si>
  <si>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</si>
  <si>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</si>
  <si>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</si>
  <si>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</si>
  <si>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</si>
  <si>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</si>
  <si>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</si>
  <si>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</si>
  <si>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</si>
  <si>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</si>
  <si>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</si>
  <si>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</si>
  <si>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</si>
  <si>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</si>
  <si>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</si>
  <si>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</si>
  <si>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</si>
  <si>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</si>
  <si>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</si>
  <si>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</si>
  <si>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</si>
  <si>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</si>
  <si>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</si>
  <si>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</si>
  <si>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</si>
  <si>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</si>
  <si>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</si>
  <si>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</si>
  <si>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</si>
  <si>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</si>
  <si>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</si>
  <si>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</si>
  <si>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</si>
  <si>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</si>
  <si>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</si>
  <si>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</si>
  <si>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</si>
  <si>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</si>
  <si>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</si>
  <si>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</si>
  <si>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</si>
  <si>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</si>
  <si>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</si>
  <si>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</si>
  <si>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</si>
  <si>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</si>
  <si>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</si>
  <si>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</si>
  <si>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</si>
  <si>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</si>
  <si>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</si>
  <si>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</si>
  <si>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</si>
  <si>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</si>
  <si>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</si>
  <si>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</si>
  <si>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</si>
  <si>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</si>
  <si>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</si>
  <si>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</si>
  <si>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</si>
  <si>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</si>
  <si>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</si>
  <si>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</si>
  <si>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</si>
  <si>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</si>
  <si>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</si>
  <si>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</si>
  <si>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</si>
  <si>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</si>
  <si>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</si>
  <si>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</si>
  <si>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</si>
  <si>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</si>
  <si>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</si>
  <si>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</si>
  <si>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</si>
  <si>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</si>
  <si>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</si>
  <si>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</si>
  <si>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</si>
  <si>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</si>
  <si>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</si>
  <si>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</si>
  <si>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</si>
  <si>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</si>
  <si>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</si>
  <si>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</si>
  <si>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</si>
  <si>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</si>
  <si>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</si>
  <si>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</si>
  <si>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</si>
  <si>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</si>
  <si>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</si>
  <si>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</si>
  <si>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</si>
  <si>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</si>
  <si>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</si>
  <si>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</si>
  <si>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</si>
  <si>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</si>
  <si>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</si>
  <si>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</si>
  <si>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</si>
  <si>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</si>
  <si>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</si>
  <si>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</si>
  <si>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</si>
  <si>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</si>
  <si>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</si>
  <si>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</si>
  <si>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</si>
  <si>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</si>
  <si>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</si>
  <si>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</si>
  <si>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</si>
  <si>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</si>
  <si>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</si>
  <si>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</si>
  <si>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</si>
  <si>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</si>
  <si>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</si>
  <si>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</si>
  <si>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</si>
  <si>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</si>
  <si>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</si>
  <si>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</si>
  <si>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</si>
  <si>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</si>
  <si>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</si>
  <si>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</si>
  <si>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</si>
  <si>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</si>
  <si>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</si>
  <si>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</si>
  <si>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</si>
  <si>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</si>
  <si>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</si>
  <si>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</si>
  <si>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</si>
  <si>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</si>
  <si>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</si>
  <si>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</si>
  <si>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</si>
  <si>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</si>
  <si>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</si>
  <si>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</si>
  <si>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</si>
  <si>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</si>
  <si>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</si>
  <si>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</si>
  <si>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</si>
  <si>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</si>
  <si>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</si>
  <si>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</si>
  <si>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</si>
  <si>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</si>
  <si>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</si>
  <si>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</si>
  <si>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</si>
  <si>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</si>
  <si>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</si>
  <si>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</si>
  <si>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</si>
  <si>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</si>
  <si>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</si>
  <si>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</si>
  <si>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</si>
  <si>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</si>
  <si>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</si>
  <si>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</si>
  <si>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</si>
  <si>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</si>
  <si>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</si>
  <si>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</si>
  <si>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</si>
  <si>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</si>
  <si>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</si>
  <si>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</si>
  <si>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</si>
  <si>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</si>
  <si>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</si>
  <si>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</si>
  <si>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</si>
  <si>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</si>
  <si>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</si>
  <si>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</si>
  <si>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</si>
  <si>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</si>
  <si>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</si>
  <si>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</si>
  <si>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</si>
  <si>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</si>
  <si>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</si>
  <si>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</si>
  <si>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</si>
  <si>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</si>
  <si>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</si>
  <si>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</si>
  <si>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</si>
  <si>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</si>
  <si>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</si>
  <si>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</si>
  <si>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</si>
  <si>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</si>
  <si>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</si>
  <si>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</si>
  <si>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</si>
  <si>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</si>
  <si>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</si>
  <si>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</si>
  <si>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</si>
  <si>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</si>
  <si>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</si>
  <si>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</si>
  <si>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</si>
  <si>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</si>
  <si>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</si>
  <si>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</si>
  <si>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</si>
  <si>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</si>
  <si>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</si>
  <si>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</si>
  <si>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</si>
  <si>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</si>
  <si>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</si>
  <si>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</si>
  <si>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</si>
  <si>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</si>
  <si>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</si>
  <si>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</si>
  <si>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</si>
  <si>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</si>
  <si>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</si>
  <si>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</si>
  <si>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</si>
  <si>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</si>
  <si>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</si>
  <si>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</si>
  <si>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</si>
  <si>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</si>
  <si>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</si>
  <si>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</si>
  <si>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</si>
  <si>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</si>
  <si>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</si>
  <si>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</si>
  <si>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</si>
  <si>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</si>
  <si>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</si>
  <si>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</si>
  <si>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</si>
  <si>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</si>
  <si>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</si>
  <si>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</si>
  <si>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</si>
  <si>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</si>
  <si>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</si>
  <si>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</si>
  <si>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</si>
  <si>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</si>
  <si>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</si>
  <si>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</si>
  <si>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</si>
  <si>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</si>
  <si>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</si>
  <si>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</si>
  <si>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</si>
  <si>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</si>
  <si>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</si>
  <si>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</si>
  <si>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</si>
  <si>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</si>
  <si>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</si>
  <si>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</si>
  <si>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</si>
  <si>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</si>
  <si>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</si>
  <si>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</si>
  <si>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</si>
  <si>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</si>
  <si>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</si>
  <si>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</si>
  <si>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</si>
  <si>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</si>
  <si>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</si>
  <si>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</si>
  <si>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</si>
  <si>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</si>
  <si>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</si>
  <si>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</si>
  <si>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</si>
  <si>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</si>
  <si>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</si>
  <si>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</si>
  <si>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</si>
  <si>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</si>
  <si>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</si>
  <si>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</si>
  <si>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</si>
  <si>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</si>
  <si>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</si>
  <si>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</si>
  <si>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</si>
  <si>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</si>
  <si>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</si>
  <si>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</si>
  <si>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</si>
  <si>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</si>
  <si>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</si>
  <si>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</si>
  <si>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</si>
  <si>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</si>
  <si>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</si>
  <si>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</si>
  <si>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</si>
  <si>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</si>
  <si>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</si>
  <si>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</si>
  <si>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</si>
  <si>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</si>
  <si>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</si>
  <si>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</si>
  <si>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</si>
  <si>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</si>
  <si>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</si>
  <si>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</si>
  <si>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</si>
  <si>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</si>
  <si>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</si>
  <si>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</si>
  <si>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</si>
  <si>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</si>
  <si>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</si>
  <si>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</si>
  <si>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</si>
  <si>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</si>
  <si>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</si>
  <si>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</si>
  <si>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</si>
  <si>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</si>
  <si>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</si>
  <si>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</si>
  <si>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</si>
  <si>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</si>
  <si>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</si>
  <si>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</si>
  <si>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</si>
  <si>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</si>
  <si>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</si>
  <si>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</si>
  <si>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</si>
  <si>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</si>
  <si>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</si>
  <si>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</si>
  <si>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</si>
  <si>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</si>
  <si>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</si>
  <si>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</si>
  <si>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</si>
  <si>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</si>
  <si>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</si>
  <si>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</si>
  <si>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</si>
  <si>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</si>
  <si>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</si>
  <si>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</si>
  <si>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</si>
  <si>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</si>
  <si>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</si>
  <si>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</si>
  <si>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</si>
  <si>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</si>
  <si>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</si>
  <si>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</si>
  <si>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</si>
  <si>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</si>
  <si>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</si>
  <si>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</si>
  <si>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</si>
  <si>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</si>
  <si>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</si>
  <si>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</si>
  <si>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</si>
  <si>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</si>
  <si>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</si>
  <si>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</si>
  <si>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</si>
  <si>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</si>
  <si>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</si>
  <si>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</si>
  <si>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</si>
  <si>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</si>
  <si>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</si>
  <si>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</si>
  <si>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</si>
  <si>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</si>
  <si>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</si>
  <si>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</si>
  <si>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</si>
  <si>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</si>
  <si>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</si>
  <si>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</si>
  <si>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</si>
  <si>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</si>
  <si>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</si>
  <si>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</si>
  <si>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</si>
  <si>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</si>
  <si>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</si>
  <si>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</si>
  <si>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</si>
  <si>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</si>
  <si>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</si>
  <si>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</si>
  <si>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</si>
  <si>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</si>
  <si>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</si>
  <si>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</si>
  <si>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</si>
  <si>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</si>
  <si>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</si>
  <si>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</si>
  <si>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</si>
  <si>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</si>
  <si>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</si>
  <si>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</si>
  <si>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</si>
  <si>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</si>
  <si>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</si>
  <si>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</si>
  <si>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</si>
  <si>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</si>
  <si>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</si>
  <si>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</si>
  <si>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</si>
  <si>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</si>
  <si>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</si>
  <si>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</si>
  <si>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</si>
  <si>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</si>
  <si>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</si>
  <si>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</si>
  <si>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</si>
  <si>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</si>
  <si>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</si>
  <si>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</si>
  <si>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</si>
  <si>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</si>
  <si>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</si>
  <si>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</si>
  <si>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</si>
  <si>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</si>
  <si>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</si>
  <si>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</si>
  <si>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</si>
  <si>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</si>
  <si>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</si>
  <si>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</si>
  <si>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</si>
  <si>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</si>
  <si>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</si>
  <si>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</si>
  <si>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</si>
  <si>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</si>
  <si>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</si>
  <si>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</si>
  <si>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</si>
  <si>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</si>
  <si>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</si>
  <si>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</si>
  <si>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</si>
  <si>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</si>
  <si>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</si>
  <si>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</si>
  <si>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</si>
  <si>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</si>
  <si>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</si>
  <si>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</si>
  <si>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</si>
  <si>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</si>
  <si>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</si>
  <si>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</si>
  <si>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</si>
  <si>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</si>
  <si>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</si>
  <si>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</si>
  <si>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</si>
  <si>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</si>
  <si>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</si>
  <si>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</si>
  <si>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</si>
  <si>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</si>
  <si>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</si>
  <si>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</si>
  <si>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</si>
  <si>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</si>
  <si>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</si>
  <si>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</si>
  <si>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</si>
  <si>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</si>
  <si>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</si>
  <si>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</si>
  <si>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</si>
  <si>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</si>
  <si>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</si>
  <si>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</si>
  <si>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</si>
  <si>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</si>
  <si>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</si>
  <si>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</si>
  <si>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</si>
  <si>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</si>
  <si>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</si>
  <si>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</si>
  <si>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</si>
  <si>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</si>
  <si>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</si>
  <si>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</si>
  <si>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</si>
  <si>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</si>
  <si>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</si>
  <si>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</si>
  <si>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</si>
  <si>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</si>
  <si>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</si>
  <si>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</si>
  <si>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</si>
  <si>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</si>
  <si>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</si>
  <si>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</si>
  <si>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</si>
  <si>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</si>
  <si>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</si>
  <si>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</si>
  <si>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</si>
  <si>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</si>
  <si>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</si>
  <si>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</si>
  <si>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</si>
  <si>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</si>
  <si>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</si>
  <si>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</si>
  <si>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</si>
  <si>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</si>
  <si>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</si>
  <si>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</si>
  <si>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</si>
  <si>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</si>
  <si>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</si>
  <si>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</si>
  <si>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</si>
  <si>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</si>
  <si>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</si>
  <si>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</si>
  <si>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</si>
  <si>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</si>
  <si>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</si>
  <si>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</si>
  <si>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</si>
  <si>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</si>
  <si>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</si>
  <si>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</si>
  <si>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</si>
  <si>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</si>
  <si>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</si>
  <si>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</si>
  <si>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</si>
  <si>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</si>
  <si>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</si>
  <si>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</si>
  <si>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</si>
  <si>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</si>
  <si>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</si>
  <si>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</si>
  <si>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</si>
  <si>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</si>
  <si>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</si>
  <si>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</si>
  <si>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</si>
  <si>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</si>
  <si>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</si>
  <si>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</si>
  <si>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</si>
  <si>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</si>
  <si>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</si>
  <si>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</si>
  <si>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</si>
  <si>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</si>
  <si>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</si>
  <si>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</si>
  <si>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</si>
  <si>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</si>
  <si>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</si>
  <si>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</si>
  <si>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</si>
  <si>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</si>
  <si>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</si>
  <si>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</si>
  <si>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</si>
  <si>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</si>
  <si>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</si>
  <si>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</si>
  <si>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</si>
  <si>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</si>
  <si>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</si>
  <si>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</si>
  <si>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</si>
  <si>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</si>
  <si>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</si>
  <si>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</si>
  <si>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</si>
  <si>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</si>
  <si>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</si>
  <si>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</si>
  <si>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</si>
  <si>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</si>
  <si>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</si>
  <si>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</si>
  <si>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</si>
  <si>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</si>
  <si>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</si>
  <si>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</si>
  <si>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</si>
  <si>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</si>
  <si>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</si>
  <si>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</si>
  <si>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</si>
  <si>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</si>
  <si>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</si>
  <si>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</si>
  <si>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</si>
  <si>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</si>
  <si>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</si>
  <si>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</si>
  <si>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</si>
  <si>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</si>
  <si>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</si>
  <si>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</si>
  <si>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</si>
  <si>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</si>
  <si>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</si>
  <si>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</si>
  <si>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</si>
  <si>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</si>
  <si>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</si>
  <si>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</si>
  <si>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</si>
  <si>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</si>
  <si>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</si>
  <si>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</si>
  <si>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</si>
  <si>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</si>
  <si>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</si>
  <si>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</si>
  <si>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</si>
  <si>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</si>
  <si>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</si>
  <si>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</si>
  <si>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</si>
  <si>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</si>
  <si>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</si>
  <si>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</si>
  <si>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</si>
  <si>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</si>
  <si>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</si>
  <si>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</si>
  <si>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</si>
  <si>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</si>
  <si>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</si>
  <si>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</si>
  <si>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</si>
  <si>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</si>
  <si>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</si>
  <si>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</si>
  <si>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</si>
  <si>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</si>
  <si>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</si>
  <si>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</si>
  <si>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</si>
  <si>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</si>
  <si>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</si>
  <si>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</si>
  <si>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</si>
  <si>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</si>
  <si>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</si>
  <si>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</si>
  <si>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</si>
  <si>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</si>
  <si>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</si>
  <si>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</si>
  <si>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</si>
  <si>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</si>
  <si>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</si>
  <si>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</si>
  <si>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</si>
  <si>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</si>
  <si>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</si>
  <si>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</si>
  <si>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</si>
  <si>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</si>
  <si>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</si>
  <si>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</si>
  <si>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</si>
  <si>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</si>
  <si>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</si>
  <si>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</si>
  <si>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</si>
  <si>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</si>
  <si>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</si>
  <si>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</si>
  <si>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</si>
  <si>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</si>
  <si>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</si>
  <si>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</si>
  <si>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</si>
  <si>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</si>
  <si>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</si>
  <si>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</si>
  <si>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</si>
  <si>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</si>
  <si>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</si>
  <si>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</si>
  <si>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</si>
  <si>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</si>
  <si>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</si>
  <si>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</si>
  <si>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</si>
  <si>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</si>
  <si>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</si>
  <si>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</si>
  <si>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</si>
  <si>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</si>
  <si>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</si>
  <si>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</si>
  <si>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</si>
  <si>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</si>
  <si>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</si>
  <si>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</si>
  <si>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</si>
  <si>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</si>
  <si>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</si>
  <si>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</si>
  <si>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</si>
  <si>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</si>
  <si>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</si>
  <si>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</si>
  <si>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</si>
  <si>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</si>
  <si>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</si>
  <si>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</si>
  <si>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</si>
  <si>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</si>
  <si>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</si>
  <si>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</si>
  <si>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</si>
  <si>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</si>
  <si>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</si>
  <si>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</si>
  <si>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</si>
  <si>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</si>
  <si>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</si>
  <si>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</si>
  <si>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</si>
  <si>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</si>
  <si>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</si>
  <si>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</si>
  <si>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</si>
  <si>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</si>
  <si>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</si>
  <si>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</si>
  <si>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</si>
  <si>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</si>
  <si>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</si>
  <si>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</si>
  <si>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</si>
  <si>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</si>
  <si>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</si>
  <si>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</si>
  <si>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</si>
  <si>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</si>
  <si>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</si>
  <si>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</si>
  <si>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</si>
  <si>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</si>
  <si>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</si>
  <si>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</si>
  <si>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</si>
  <si>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</si>
  <si>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</si>
  <si>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</si>
  <si>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</si>
  <si>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</si>
  <si>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</si>
  <si>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</si>
  <si>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</si>
  <si>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</si>
  <si>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</si>
  <si>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</si>
  <si>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</si>
  <si>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</si>
  <si>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</si>
  <si>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</si>
  <si>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</si>
  <si>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</si>
  <si>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</si>
  <si>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</si>
  <si>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</si>
  <si>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</si>
  <si>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</si>
  <si>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</si>
  <si>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</si>
  <si>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</si>
  <si>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</si>
  <si>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</si>
  <si>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</si>
  <si>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</si>
  <si>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</si>
  <si>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</si>
  <si>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</si>
  <si>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</si>
  <si>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</si>
  <si>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</si>
  <si>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</si>
  <si>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</si>
  <si>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</si>
  <si>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</si>
  <si>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</si>
  <si>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</si>
  <si>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</si>
  <si>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</si>
  <si>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</si>
  <si>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</si>
  <si>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</si>
  <si>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</si>
  <si>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</si>
  <si>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</si>
  <si>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</si>
  <si>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</si>
  <si>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</si>
  <si>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</si>
  <si>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</si>
  <si>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</si>
  <si>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</si>
  <si>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</si>
  <si>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</si>
  <si>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</si>
  <si>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</si>
  <si>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</si>
  <si>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</si>
  <si>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</si>
  <si>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</si>
  <si>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</si>
  <si>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</si>
  <si>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</si>
  <si>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</si>
  <si>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</si>
  <si>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</si>
  <si>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</si>
  <si>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</si>
  <si>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</si>
  <si>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</si>
  <si>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</si>
  <si>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</si>
  <si>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</si>
  <si>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</si>
  <si>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</si>
  <si>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</si>
  <si>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</si>
  <si>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</si>
  <si>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</si>
  <si>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</si>
  <si>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</si>
  <si>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</si>
  <si>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</si>
  <si>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</si>
  <si>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</si>
  <si>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</si>
  <si>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</si>
  <si>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</si>
  <si>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</si>
  <si>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</si>
  <si>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</si>
  <si>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</si>
  <si>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</si>
  <si>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</si>
  <si>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</si>
  <si>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</si>
  <si>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</si>
  <si>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</si>
  <si>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</si>
  <si>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</si>
  <si>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</si>
  <si>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</si>
  <si>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</si>
  <si>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</si>
  <si>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</si>
  <si>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</si>
  <si>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</si>
  <si>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</si>
  <si>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</si>
  <si>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</si>
  <si>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</si>
  <si>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</si>
  <si>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</si>
  <si>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</si>
  <si>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</si>
  <si>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</si>
  <si>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</si>
  <si>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</si>
  <si>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</si>
  <si>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</si>
  <si>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</si>
  <si>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</si>
  <si>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</si>
  <si>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</si>
  <si>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</si>
  <si>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</si>
  <si>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</si>
  <si>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</si>
  <si>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</si>
  <si>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</si>
  <si>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</si>
  <si>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</si>
  <si>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</si>
  <si>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</si>
  <si>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</si>
  <si>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</si>
  <si>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</si>
  <si>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</si>
  <si>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</si>
  <si>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</si>
  <si>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</si>
  <si>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</si>
  <si>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</si>
  <si>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</si>
  <si>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</si>
  <si>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</si>
  <si>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</si>
  <si>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</si>
  <si>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</si>
  <si>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</si>
  <si>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</si>
  <si>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</si>
  <si>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</si>
  <si>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</si>
  <si>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</si>
  <si>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</si>
  <si>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</si>
  <si>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</si>
  <si>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</si>
  <si>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</si>
  <si>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</si>
  <si>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</si>
  <si>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</si>
  <si>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</si>
  <si>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</si>
  <si>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</si>
  <si>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</si>
  <si>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</si>
  <si>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</si>
  <si>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</si>
  <si>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</si>
  <si>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</si>
  <si>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</si>
  <si>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</si>
  <si>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</si>
  <si>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</si>
  <si>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</si>
  <si>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</si>
  <si>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</si>
  <si>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</si>
  <si>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</si>
  <si>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</si>
  <si>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</si>
  <si>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</si>
  <si>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</si>
  <si>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</si>
  <si>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</si>
  <si>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</si>
  <si>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</si>
  <si>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</si>
  <si>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</si>
  <si>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</si>
  <si>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</si>
  <si>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</si>
  <si>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</si>
  <si>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</si>
  <si>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</si>
  <si>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</si>
  <si>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</si>
  <si>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</si>
  <si>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</si>
  <si>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</si>
  <si>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</si>
  <si>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</si>
  <si>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</si>
  <si>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</si>
  <si>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</si>
  <si>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</si>
  <si>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</si>
  <si>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</si>
  <si>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</si>
  <si>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</si>
  <si>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</si>
  <si>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</si>
  <si>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</si>
  <si>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</si>
  <si>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</si>
  <si>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</si>
  <si>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</si>
  <si>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</si>
  <si>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</si>
  <si>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</si>
  <si>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</si>
  <si>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</si>
  <si>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</si>
  <si>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</si>
  <si>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</si>
  <si>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</si>
  <si>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</si>
  <si>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</si>
  <si>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</si>
  <si>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</si>
  <si>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</si>
  <si>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</si>
  <si>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</si>
  <si>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</si>
  <si>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</si>
  <si>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</si>
  <si>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</si>
  <si>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</si>
  <si>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</si>
  <si>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</si>
  <si>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</si>
  <si>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</si>
  <si>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</si>
  <si>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</si>
  <si>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</si>
  <si>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</si>
  <si>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</si>
  <si>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</si>
  <si>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</si>
  <si>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</si>
  <si>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</si>
  <si>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</si>
  <si>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</si>
  <si>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</si>
  <si>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</si>
  <si>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</si>
  <si>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</si>
  <si>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</si>
  <si>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</si>
  <si>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</si>
  <si>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</si>
  <si>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</si>
  <si>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</si>
  <si>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</si>
  <si>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</si>
  <si>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</si>
  <si>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</si>
  <si>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</si>
  <si>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</si>
  <si>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</si>
  <si>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</si>
  <si>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</si>
  <si>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</si>
  <si>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</si>
  <si>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</si>
  <si>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</si>
  <si>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</si>
  <si>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</si>
  <si>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</si>
  <si>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</si>
  <si>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</si>
  <si>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</si>
  <si>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</si>
  <si>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</si>
  <si>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</si>
  <si>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</si>
  <si>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</si>
  <si>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</si>
  <si>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</si>
  <si>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</si>
  <si>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</si>
  <si>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</si>
  <si>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</si>
  <si>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</si>
  <si>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</si>
  <si>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</si>
  <si>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</si>
  <si>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</si>
  <si>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</si>
  <si>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</si>
  <si>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</si>
  <si>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</si>
  <si>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</si>
  <si>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</si>
  <si>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</si>
  <si>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</si>
  <si>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</si>
  <si>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</si>
  <si>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</si>
  <si>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</si>
  <si>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</si>
  <si>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</si>
  <si>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</si>
  <si>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</si>
  <si>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</si>
  <si>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</si>
  <si>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</si>
  <si>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</si>
  <si>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</si>
  <si>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</si>
  <si>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</si>
  <si>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</si>
  <si>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</si>
  <si>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</si>
  <si>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</si>
  <si>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</si>
  <si>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</si>
  <si>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</si>
  <si>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</si>
  <si>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</si>
  <si>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</si>
  <si>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</si>
  <si>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</si>
  <si>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</si>
  <si>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</si>
  <si>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</si>
  <si>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</si>
  <si>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</si>
  <si>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</si>
  <si>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</si>
  <si>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</si>
  <si>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</si>
  <si>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</si>
  <si>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</si>
  <si>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</si>
  <si>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</si>
  <si>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</si>
  <si>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</si>
  <si>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</si>
  <si>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</si>
  <si>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</si>
  <si>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</si>
  <si>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</si>
  <si>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</si>
  <si>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</si>
  <si>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</si>
  <si>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</si>
  <si>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</si>
  <si>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</si>
  <si>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</si>
  <si>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</si>
  <si>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</si>
  <si>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</si>
  <si>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</si>
  <si>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</si>
  <si>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</si>
  <si>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</si>
  <si>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</si>
  <si>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</si>
  <si>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</si>
  <si>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</si>
  <si>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</si>
  <si>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</si>
  <si>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</si>
  <si>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</si>
  <si>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</si>
  <si>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</si>
  <si>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</si>
  <si>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</si>
  <si>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</si>
  <si>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</si>
  <si>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</si>
  <si>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</si>
  <si>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</si>
  <si>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</si>
  <si>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</si>
  <si>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</si>
  <si>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</si>
  <si>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</si>
  <si>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</si>
  <si>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</si>
  <si>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</si>
  <si>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</si>
  <si>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</si>
  <si>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</si>
  <si>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</si>
  <si>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</si>
  <si>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</si>
  <si>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</si>
  <si>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</si>
  <si>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</si>
  <si>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</si>
  <si>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</si>
  <si>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</si>
  <si>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</si>
  <si>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</si>
  <si>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</si>
  <si>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</si>
  <si>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</si>
  <si>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</si>
  <si>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</si>
  <si>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</si>
  <si>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</si>
  <si>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</si>
  <si>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</si>
  <si>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</si>
  <si>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</si>
  <si>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</si>
  <si>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</si>
  <si>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</si>
  <si>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</si>
  <si>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</si>
  <si>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</si>
  <si>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</si>
  <si>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</si>
  <si>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</si>
  <si>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</si>
  <si>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</si>
  <si>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</si>
  <si>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</si>
  <si>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</si>
  <si>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</si>
  <si>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</si>
  <si>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</si>
  <si>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</si>
  <si>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</si>
  <si>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</si>
  <si>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</si>
  <si>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</si>
  <si>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</si>
  <si>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</si>
  <si>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</si>
  <si>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</si>
  <si>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</si>
  <si>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</si>
  <si>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</si>
  <si>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</si>
  <si>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</si>
  <si>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</si>
  <si>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</si>
  <si>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</si>
  <si>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</si>
  <si>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</si>
  <si>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</si>
  <si>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</si>
  <si>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</si>
  <si>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</si>
  <si>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</si>
  <si>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</si>
  <si>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</si>
  <si>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</si>
  <si>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</si>
  <si>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</si>
  <si>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</si>
  <si>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</si>
  <si>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</si>
  <si>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</si>
  <si>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</si>
  <si>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</si>
  <si>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</si>
  <si>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</si>
  <si>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</si>
  <si>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</si>
  <si>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</si>
  <si>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</si>
  <si>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</si>
  <si>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</si>
  <si>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</si>
  <si>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</si>
  <si>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</si>
  <si>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</si>
  <si>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</si>
  <si>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</si>
  <si>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</si>
  <si>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</si>
  <si>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</si>
  <si>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</si>
  <si>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</si>
  <si>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</si>
  <si>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</si>
  <si>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</si>
  <si>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</si>
  <si>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</si>
  <si>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</si>
  <si>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</si>
  <si>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</si>
  <si>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</si>
  <si>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</si>
  <si>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</si>
  <si>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</si>
  <si>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</si>
  <si>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</si>
  <si>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</si>
  <si>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</si>
  <si>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</si>
  <si>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</si>
  <si>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</si>
  <si>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</si>
  <si>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</si>
  <si>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</si>
  <si>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</si>
  <si>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</si>
  <si>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</si>
  <si>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</si>
  <si>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</si>
  <si>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</si>
  <si>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</si>
  <si>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</si>
  <si>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</si>
  <si>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</si>
  <si>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</si>
  <si>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</si>
  <si>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</si>
  <si>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</si>
  <si>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</si>
  <si>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</si>
  <si>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</si>
  <si>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</si>
  <si>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</si>
  <si>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</si>
  <si>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</si>
  <si>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</si>
  <si>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</si>
  <si>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</si>
  <si>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</si>
  <si>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</si>
  <si>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</si>
  <si>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</si>
  <si>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</si>
  <si>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</si>
  <si>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</si>
  <si>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</si>
  <si>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</si>
  <si>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</si>
  <si>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</si>
  <si>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</si>
  <si>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</si>
  <si>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</si>
  <si>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</si>
  <si>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 xml:space="preserve">team at site </t>
  </si>
  <si>
    <t>NO PCM</t>
  </si>
  <si>
    <t xml:space="preserve">team secure HUB site </t>
  </si>
  <si>
    <t xml:space="preserve"> PCM-20250215-00000830 </t>
  </si>
  <si>
    <t>LTE site still down and  site located in aramco area access issue need special permission</t>
  </si>
  <si>
    <t>PCM-20251114-00000981</t>
  </si>
  <si>
    <t>EM team on the way need 30 Min</t>
  </si>
  <si>
    <t>EM team on the way need 90 Min</t>
  </si>
  <si>
    <t>PCM-20251114-00000827</t>
  </si>
  <si>
    <t>Heavy rain in area and Stuck in traffic</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</si>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</sst>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312.78742337963195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45975.735849305558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45975.735849305558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45975.735849305558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45975.735849305558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45975.735849305558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45975.735849305558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45975.735849305558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45975.735849305558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45975.735849305558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45975.735849305558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45975.735849305558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45975.735849305558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45975.735849305558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45975.735849305558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45975.735849305558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45975.735849305558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45975.735849305558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45975.735849305558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45975.735849305558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45975.735849305558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45975.735849305558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45975.735849305558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45975.735849305558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45975.735849305558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45975.735849305558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45975.735849305558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45975.735849305558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45975.735849305558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45975.735849305558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45975.735849305558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45975.735849305558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45975.735849305558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45975.735849305558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45975.735849305558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45975.735849305558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45975.735849305558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45975.735849305558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45975.735849305558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45975.735849305558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45975.735849305558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45975.735849305558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45975.735849305558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45975.735849305558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45975.735849305558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45975.735849305558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45975.735849305558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45975.735849305558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45975.735849305558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45975.735849305558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45975.735849305558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45975.735849305558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45975.735849305558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45975.735849305558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45975.735849305558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45975.735849305558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45975.735849305558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45975.735849305558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45975.735849305558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45975.735849305558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45975.735849305558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45975.735849305558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45975.735849305558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45975.735849305558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45975.735849305558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45975.735849305558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45975.735849305558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45975.735849305558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45975.735849305558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45975.735849305558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45975.735849305558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45975.735849305558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45975.735849305558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45975.735849305558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45975.735849305558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45975.735849305558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45975.735849305558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45975.735849305558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45975.735849305558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45975.735849305558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45975.735849305558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45975.735849305558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45975.735849305558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45975.735849305558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45975.735849305558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45975.735849305558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45975.735849305558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45975.735849305558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45975.735849305558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45975.735849305558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45975.735849305558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45975.735849305558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45975.735849305558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45975.735849305558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45975.735849305558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45975.735849305558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B6C22277-BA93-4D61-8F5D-538D9432022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150.73601134259661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1.129564583337924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3.9599305557203479E-2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45975.735849305558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45975.735849305558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45975.735849305558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45975.735849305558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45975.735849305558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45975.735849305558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45975.735849305558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45975.735849305558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45975.735849305558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45975.735849305558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45975.735849305558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45975.735849305558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45975.735849305558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45975.735849305558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45975.735849305558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45975.735849305558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45975.735849305558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45975.735849305558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45975.735849305558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45975.735849305558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45975.735849305558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45975.735849305558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45975.735849305558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45975.735849305558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45975.735849305558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45975.735849305558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45975.735849305558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45975.735849305558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45975.735849305558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45975.735849305558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45975.735849305558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45975.735849305558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45975.735849305558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45975.735849305558</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tabSelected="1" workbookViewId="0">
      <selection activeCell="K6" sqref="K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5.7504398151650093E-2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45975.735849305558</v>
      </c>
      <c r="H3" s="22">
        <v>45975.643136574072</v>
      </c>
      <c r="I3" s="19" t="str">
        <f>IFERROR(VLOOKUP(D3,DB!A:F,6,0),"")</f>
        <v>SCECO</v>
      </c>
      <c r="J3" s="18" t="str">
        <f>IFERROR(VLOOKUP(D3,DB!A:G,7,0),"")</f>
        <v>Dead</v>
      </c>
      <c r="K3" s="45" t="s">
        <v>39110</v>
      </c>
      <c r="L3" s="23" t="str">
        <f>IFERROR(VLOOKUP(D3,DB!A:I,9,0),"")</f>
        <v>Latis</v>
      </c>
    </row>
    <row r="4" spans="1:13" ht="15" customHeight="1">
      <c r="A4" s="19" t="s">
        <v>39111</v>
      </c>
      <c r="B4" s="61" t="str">
        <f>IFERROR(VLOOKUP(D4,DB!A:K,11,0),"")</f>
        <v>R3</v>
      </c>
      <c r="C4" s="18">
        <v>4</v>
      </c>
      <c r="D4" s="18" t="s">
        <v>12900</v>
      </c>
      <c r="E4" s="18"/>
      <c r="F4" s="20"/>
      <c r="G4" s="21">
        <f t="shared" ca="1" si="0"/>
        <v>45975.735849305558</v>
      </c>
      <c r="H4" s="22">
        <v>45975.643125000002</v>
      </c>
      <c r="I4" s="19" t="str">
        <f>IFERROR(VLOOKUP(D4,DB!A:F,6,0),"")</f>
        <v>SCECO</v>
      </c>
      <c r="J4" s="18" t="str">
        <f>IFERROR(VLOOKUP(D4,DB!A:G,7,0),"")</f>
        <v>Vandalized</v>
      </c>
      <c r="K4" s="45" t="s">
        <v>39112</v>
      </c>
      <c r="L4" s="23" t="str">
        <f>IFERROR(VLOOKUP(D4,DB!A:I,9,0),"")</f>
        <v>Latis</v>
      </c>
    </row>
    <row r="5" spans="1:13" ht="15" customHeight="1">
      <c r="A5" s="19"/>
      <c r="B5" s="61" t="str">
        <f>IFERROR(VLOOKUP(D5,DB!A:K,11,0),"")</f>
        <v/>
      </c>
      <c r="C5" s="18"/>
      <c r="D5" s="18"/>
      <c r="E5" s="18"/>
      <c r="F5" s="20"/>
      <c r="G5" s="21">
        <f t="shared" ca="1" si="0"/>
        <v>45975.735849305558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45975.735849305558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45975.735849305558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45975.735849305558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45975.735849305558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45975.735849305558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45975.735849305558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45975.735849305558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45975.735849305558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45975.735849305558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45975.735849305558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45975.735849305558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45975.735849305558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45975.735849305558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45975.735849305558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45975.735849305558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45975.735849305558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45975.735849305558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45975.735849305558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45975.735849305558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45975.735849305558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45975.735849305558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45975.735849305558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45975.735849305558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45975.735849305558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45975.735849305558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45975.735849305558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45975.735849305558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45975.735849305558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45975.735849305558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45975.735849305558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45975.735849305558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45975.735849305558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45975.735849305558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45975.735849305558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45975.735849305558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45975.735849305558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45975.735849305558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45975.735849305558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45975.735849305558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45975.735849305558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45975.735849305558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45975.735849305558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45975.735849305558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45975.735849305558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45975.735849305558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45975.735849305558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45975.735849305558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45975.735849305558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45975.735849305558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45975.735849305558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45975.735849305558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45975.735849305558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45975.735849305558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45975.735849305558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45975.735849305558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45975.735849305558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45975.735849305558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45975.735849305558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45975.735849305558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45975.735849305558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45975.735849305558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45975.735849305558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45975.735849305558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45975.735849305558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45975.735849305558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45975.735849305558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45975.735849305558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45975.735849305558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45975.735849305558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45975.735849305558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45975.735849305558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45975.735849305558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45975.735849305558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45975.735849305558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45975.735849305558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45975.735849305558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45975.735849305558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45975.735849305558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45975.735849305558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45975.735849305558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45975.735849305558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45975.735849305558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45975.735849305558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45975.735849305558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45975.735849305558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45975.735849305558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45975.735849305558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45975.735849305558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45975.735849305558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45975.735849305558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45975.735849305558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45975.735849305558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45975.735849305558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45975.735849305558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45975.735849305558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45975.735849305558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45975.735849305558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45975.735849305558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45975.735849305558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45975.735849305558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45975.735849305558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45975.735849305558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45975.735849305558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45975.735849305558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45975.735849305558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45975.735849305558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45975.735849305558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45975.735849305558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45975.735849305558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45975.735849305558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45975.735849305558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45975.735849305558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45975.735849305558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45975.735849305558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45975.735849305558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45975.735849305558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45975.735849305558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45975.735849305558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45975.735849305558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45975.735849305558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45975.735849305558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45975.735849305558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45975.735849305558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45975.735849305558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45975.735849305558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45975.735849305558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45975.735849305558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45975.735849305558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45975.735849305558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45975.735849305558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45975.735849305558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45975.735849305558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45975.735849305558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45975.735849305558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45975.735849305558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45975.735849305558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45975.735849305558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45975.735849305558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45975.735849305558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45975.735849305558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45975.735849305558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45975.735849305558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45975.735849305558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45975.735849305558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45975.735849305558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45975.735849305558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45975.735849305558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45975.735849305558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45975.735849305558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45975.735849305558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45975.735849305558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45975.735849305558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45975.735849305558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45975.735849305558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45975.735849305558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45975.735849305558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45975.735849305558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45975.735849305558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45975.735849305558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45975.735849305558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45975.735849305558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45975.735849305558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45975.735849305558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45975.735849305558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45975.735849305558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45975.735849305558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45975.735849305558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45975.735849305558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45975.735849305558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45975.735849305558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45975.735849305558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45975.735849305558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45975.735849305558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45975.735849305558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45975.735849305558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45975.735849305558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45975.735849305558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45975.735849305558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45975.735849305558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45975.735849305558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45975.735849305558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45975.735849305558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45975.735849305558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45975.735849305558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45975.735849305558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45975.735849305558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45975.735849305558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45975.735849305558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45975.735849305558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45975.735849305558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45975.735849305558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45975.735849305558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45975.735849305558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45975.735849305558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45975.735849305558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45975.735849305558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45975.735849305558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45975.735849305558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45975.735849305558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45975.735849305558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45975.735849305558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45975.735849305558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45975.735849305558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45975.735849305558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45975.735849305558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45975.735849305558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45975.735849305558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45975.735849305558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45975.735849305558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45975.735849305558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45975.735849305558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45975.735849305558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45975.735849305558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45975.735849305558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45975.735849305558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45975.735849305558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45975.735849305558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45975.735849305558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45975.735849305558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45975.735849305558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45975.735849305558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45975.735849305558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45975.735849305558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45975.735849305558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45975.735849305558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45975.735849305558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45975.735849305558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45975.735849305558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45975.735849305558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45975.735849305558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45975.735849305558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45975.735849305558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45975.735849305558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45975.735849305558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45975.735849305558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45975.735849305558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45975.735849305558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45975.735849305558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45975.735849305558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45975.735849305558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45975.735849305558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45975.735849305558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45975.735849305558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45975.735849305558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45975.735849305558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45975.735849305558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45975.735849305558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45975.735849305558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45975.735849305558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45975.735849305558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45975.735849305558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45975.735849305558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45975.735849305558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45975.735849305558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45975.735849305558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45975.735849305558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45975.735849305558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45975.735849305558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45975.735849305558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45975.735849305558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45975.735849305558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45975.735849305558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45975.735849305558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45975.735849305558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45975.735849305558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45975.735849305558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45975.735849305558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45975.735849305558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45975.735849305558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45975.735849305558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45975.735849305558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45975.735849305558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45975.735849305558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45975.735849305558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45975.735849305558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45975.735849305558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45975.735849305558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45975.735849305558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45975.735849305558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45975.735849305558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45975.735849305558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45975.735849305558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45975.735849305558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45975.735849305558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45975.735849305558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45975.735849305558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45975.735849305558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45975.735849305558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45975.735849305558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45975.735849305558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45975.735849305558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45975.735849305558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45975.735849305558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45975.735849305558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45975.735849305558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45975.735849305558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45975.735849305558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45975.735849305558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45975.735849305558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45975.735849305558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45975.735849305558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45975.735849305558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45975.735849305558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45975.735849305558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45975.735849305558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45975.735849305558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45975.735849305558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45975.735849305558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45975.735849305558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45975.735849305558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45975.735849305558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45975.735849305558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45975.735849305558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45975.735849305558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45975.735849305558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45975.735849305558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45975.735849305558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45975.735849305558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45975.735849305558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45975.735849305558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45975.735849305558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45975.735849305558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45975.735849305558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45975.735849305558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45975.735849305558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45975.735849305558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45975.735849305558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45975.735849305558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45975.735849305558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45975.735849305558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45975.735849305558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45975.735849305558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45975.735849305558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45975.735849305558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45975.735849305558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45975.735849305558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45975.735849305558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45975.735849305558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45975.735849305558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45975.735849305558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45975.735849305558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45975.735849305558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45975.735849305558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45975.735849305558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45975.735849305558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45975.735849305558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45975.735849305558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45975.735849305558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45975.735849305558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45975.735849305558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45975.735849305558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45975.735849305558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45975.735849305558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45975.735849305558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45975.735849305558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45975.735849305558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45975.735849305558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45975.735849305558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45975.735849305558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45975.735849305558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45975.735849305558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45975.735849305558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45975.735849305558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45975.735849305558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45975.735849305558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45975.735849305558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45975.735849305558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45975.735849305558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45975.735849305558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45975.735849305558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45975.735849305558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45975.735849305558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45975.735849305558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45975.735849305558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45975.735849305558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45975.735849305558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45975.735849305558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45975.735849305558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45975.735849305558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45975.735849305558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45975.735849305558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45975.735849305558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45975.735849305558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45975.735849305558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45975.735849305558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45975.735849305558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45975.735849305558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45975.735849305558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45975.735849305558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45975.735849305558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45975.735849305558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45975.735849305558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45975.735849305558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45975.735849305558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45975.735849305558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45975.735849305558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45975.735849305558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45975.735849305558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45975.735849305558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45975.735849305558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45975.735849305558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45975.735849305558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45975.735849305558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45975.735849305558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45975.735849305558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45975.735849305558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45975.735849305558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45975.735849305558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45975.735849305558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45975.735849305558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45975.735849305558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45975.735849305558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45975.735849305558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45975.735849305558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45975.735849305558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45975.735849305558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45975.735849305558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45975.735849305558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45975.735849305558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45975.735849305558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45975.735849305558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45975.735849305558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45975.735849305558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45975.735849305558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45975.735849305558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45975.735849305558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45975.735849305558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45975.735849305558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45975.735849305558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45975.735849305558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45975.735849305558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45975.735849305558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45975.735849305558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45975.735849305558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45975.735849305558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45975.735849305558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45975.735849305558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45975.735849305558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45975.735849305558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45975.735849305558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45975.735849305558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45975.735849305558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45975.735849305558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45975.735849305558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45975.735849305558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45975.735849305558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45975.735849305558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45975.735849305558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45975.735849305558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45975.735849305558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45975.735849305558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45975.735849305558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45975.735849305558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45975.735849305558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45975.735849305558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45975.735849305558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45975.735849305558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45975.735849305558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45975.735849305558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45975.735849305558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45975.735849305558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45975.735849305558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45975.735849305558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45975.735849305558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45975.735849305558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45975.735849305558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45975.735849305558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45975.735849305558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45975.735849305558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45975.735849305558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45975.735849305558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45975.735849305558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45975.735849305558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45975.735849305558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45975.735849305558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45975.735849305558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45975.735849305558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45975.735849305558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45975.735849305558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45975.735849305558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45975.735849305558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45975.735849305558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45975.735849305558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45975.735849305558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45975.735849305558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45975.735849305558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45975.735849305558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45975.735849305558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45975.735849305558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45975.735849305558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45975.735849305558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45975.735849305558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45975.735849305558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45975.735849305558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45975.735849305558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45975.735849305558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45975.735849305558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45975.735849305558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45975.735849305558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45975.735849305558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45975.735849305558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45975.735849305558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45975.735849305558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45975.735849305558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45975.735849305558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45975.735849305558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45975.735849305558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45975.735849305558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45975.735849305558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45975.735849305558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45975.735849305558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45975.735849305558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45975.735849305558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45975.735849305558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45975.735849305558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45975.735849305558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45975.735849305558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45975.735849305558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45975.735849305558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45975.735849305558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45975.735849305558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45975.735849305558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45975.735849305558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45975.735849305558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45975.735849305558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45975.735849305558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45975.735849305558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45975.735849305558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45975.735849305558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45975.735849305558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45975.735849305558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45975.735849305558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45975.735849305558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45975.735849305558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45975.735849305558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45975.735849305558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45975.735849305558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45975.735849305558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45975.735849305558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45975.735849305558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45975.735849305558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45975.735849305558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45975.735849305558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45975.735849305558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45975.735849305558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45975.735849305558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45975.735849305558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45975.735849305558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45975.735849305558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45975.735849305558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45975.735849305558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45975.735849305558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45975.735849305558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45975.735849305558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45975.735849305558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45975.735849305558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45975.735849305558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45975.735849305558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45975.735849305558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45975.735849305558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45975.735849305558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45975.735849305558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45975.735849305558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45975.735849305558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45975.735849305558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45975.735849305558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45975.735849305558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45975.735849305558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45975.735849305558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45975.735849305558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45975.735849305558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45975.735849305558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45975.735849305558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45975.735849305558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45975.735849305558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45975.735849305558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45975.735849305558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45975.735849305558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45975.735849305558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45975.735849305558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45975.735849305558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45975.735849305558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45975.735849305558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45975.735849305558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45975.735849305558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45975.735849305558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45975.735849305558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45975.735849305558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45975.735849305558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45975.735849305558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45975.735849305558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45975.735849305558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45975.735849305558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45975.735849305558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45975.735849305558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45975.735849305558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45975.735849305558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45975.735849305558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45975.735849305558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45975.735849305558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45975.735849305558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45975.735849305558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45975.735849305558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45975.735849305558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45975.735849305558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45975.735849305558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45975.735849305558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45975.735849305558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45975.735849305558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45975.735849305558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45975.735849305558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45975.735849305558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45975.735849305558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45975.735849305558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45975.735849305558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45975.735849305558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45975.735849305558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45975.735849305558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45975.735849305558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45975.735849305558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45975.735849305558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45975.735849305558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45975.735849305558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45975.735849305558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45975.735849305558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45975.735849305558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45975.735849305558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45975.735849305558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45975.735849305558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45975.735849305558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45975.735849305558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45975.735849305558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45975.735849305558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45975.735849305558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45975.735849305558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45975.735849305558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45975.735849305558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45975.735849305558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45975.735849305558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45975.735849305558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45975.735849305558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45975.735849305558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45975.735849305558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45975.735849305558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45975.735849305558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45975.735849305558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45975.735849305558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45975.735849305558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45975.735849305558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45975.735849305558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45975.735849305558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45975.735849305558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45975.735849305558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45975.735849305558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45975.735849305558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45975.735849305558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45975.735849305558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45975.735849305558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45975.735849305558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45975.735849305558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45975.735849305558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45975.735849305558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45975.735849305558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45975.735849305558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45975.735849305558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45975.735849305558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45975.735849305558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45975.735849305558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45975.735849305558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45975.735849305558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45975.735849305558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45975.735849305558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45975.735849305558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45975.735849305558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45975.735849305558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45975.735849305558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45975.735849305558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45975.735849305558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45975.735849305558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45975.735849305558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45975.735849305558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45975.735849305558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45975.735849305558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45975.735849305558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45975.735849305558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45975.735849305558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45975.735849305558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45975.735849305558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45975.735849305558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45975.735849305558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45975.735849305558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45975.735849305558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45975.735849305558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45975.735849305558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45975.735849305558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45975.735849305558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45975.735849305558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45975.735849305558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45975.735849305558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45975.735849305558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45975.735849305558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45975.735849305558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45975.735849305558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45975.735849305558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45975.735849305558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45975.735849305558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45975.735849305558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45975.735849305558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45975.735849305558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45975.735849305558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45975.735849305558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45975.735849305558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45975.735849305558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45975.735849305558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45975.735849305558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45975.735849305558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45975.735849305558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45975.735849305558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45975.735849305558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45975.735849305558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45975.735849305558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45975.735849305558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45975.735849305558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45975.735849305558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45975.735849305558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45975.735849305558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45975.735849305558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45975.735849305558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45975.735849305558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45975.735849305558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45975.735849305558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45975.735849305558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45975.735849305558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45975.735849305558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45975.735849305558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45975.735849305558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45975.735849305558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45975.735849305558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45975.735849305558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45975.735849305558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45975.735849305558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45975.735849305558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45975.735849305558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45975.735849305558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45975.735849305558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45975.735849305558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45975.735849305558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45975.735849305558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45975.735849305558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45975.735849305558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45975.735849305558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45975.735849305558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45975.735849305558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45975.735849305558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45975.735849305558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45975.735849305558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45975.735849305558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45975.735849305558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45975.735849305558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45975.735849305558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45975.735849305558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45975.735849305558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45975.735849305558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45975.735849305558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45975.735849305558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45975.735849305558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45975.735849305558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45975.735849305558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45975.735849305558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45975.735849305558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45975.735849305558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45975.735849305558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45975.735849305558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45975.735849305558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45975.735849305558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45975.735849305558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45975.735849305558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45975.735849305558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45975.735849305558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45975.735849305558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45975.735849305558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45975.735849305558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45975.735849305558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45975.735849305558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45975.735849305558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45975.735849305558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45975.735849305558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45975.735849305558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45975.735849305558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45975.735849305558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45975.735849305558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45975.735849305558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45975.735849305558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45975.735849305558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45975.735849305558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45975.735849305558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45975.735849305558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45975.735849305558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45975.735849305558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45975.735849305558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45975.735849305558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45975.735849305558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45975.735849305558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45975.735849305558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45975.735849305558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45975.735849305558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45975.735849305558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45975.735849305558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45975.735849305558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45975.735849305558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45975.735849305558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45975.735849305558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45975.735849305558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45975.735849305558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45975.735849305558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45975.735849305558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45975.735849305558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45975.735849305558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45975.735849305558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45975.735849305558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45975.735849305558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45975.735849305558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45975.735849305558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45975.735849305558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45975.735849305558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45975.735849305558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45975.735849305558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45975.735849305558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45975.735849305558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45975.735849305558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45975.735849305558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45975.735849305558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45975.735849305558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45975.735849305558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45975.735849305558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45975.735849305558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45975.735849305558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45975.735849305558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45975.735849305558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45975.735849305558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45975.735849305558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45975.735849305558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45975.735849305558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45975.735849305558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45975.735849305558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45975.735849305558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45975.735849305558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45975.735849305558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45975.735849305558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45975.735849305558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45975.735849305558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45975.735849305558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45975.735849305558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45975.735849305558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45975.735849305558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45975.735849305558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45975.735849305558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45975.735849305558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45975.735849305558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45975.735849305558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45975.735849305558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45975.735849305558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45975.735849305558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45975.735849305558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45975.735849305558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45975.735849305558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45975.735849305558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45975.735849305558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45975.735849305558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45975.735849305558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45975.735849305558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45975.735849305558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45975.735849305558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45975.735849305558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45975.735849305558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45975.735849305558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45975.735849305558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45975.735849305558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45975.735849305558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45975.735849305558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45975.735849305558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45975.735849305558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45975.735849305558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45975.735849305558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45975.735849305558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45975.735849305558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45975.735849305558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45975.735849305558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45975.735849305558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45975.735849305558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45975.735849305558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45975.735849305558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45975.735849305558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45975.735849305558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45975.735849305558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45975.735849305558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45975.735849305558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45975.735849305558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45975.735849305558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45975.735849305558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45975.735849305558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45975.735849305558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45975.735849305558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45975.735849305558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45975.735849305558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45975.735849305558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45975.735849305558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45975.735849305558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45975.735849305558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45975.735849305558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45975.735849305558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45975.735849305558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45975.735849305558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45975.735849305558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45975.735849305558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45975.735849305558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45975.735849305558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45975.735849305558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45975.735849305558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45975.735849305558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45975.735849305558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45975.735849305558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45975.735849305558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45975.735849305558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45975.735849305558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45975.735849305558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45975.735849305558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45975.735849305558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45975.735849305558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45975.735849305558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45975.735849305558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45975.735849305558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45975.735849305558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45975.735849305558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45975.735849305558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45975.735849305558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45975.735849305558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45975.735849305558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45975.735849305558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45975.735849305558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45975.735849305558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45975.735849305558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45975.735849305558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45975.735849305558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45975.735849305558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45975.735849305558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45975.735849305558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45975.735849305558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45975.735849305558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45975.735849305558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45975.735849305558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45975.735849305558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45975.735849305558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45975.735849305558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45975.735849305558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45975.735849305558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45975.735849305558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45975.735849305558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45975.735849305558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45975.735849305558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45975.735849305558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45975.735849305558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45975.735849305558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45975.735849305558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45975.735849305558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45975.735849305558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45975.735849305558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45975.735849305558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45975.735849305558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45975.735849305558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45975.735849305558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45975.735849305558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45975.735849305558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45975.735849305558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45975.735849305558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45975.735849305558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45975.735849305558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45975.735849305558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45975.735849305558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45975.735849305558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45975.735849305558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45975.735849305558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45975.735849305558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45975.735849305558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45975.735849305558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45975.735849305558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45975.735849305558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45975.735849305558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45975.735849305558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45975.735849305558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45975.735849305558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45975.735849305558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45975.735849305558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45975.735849305558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45975.735849305558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45975.735849305558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45975.735849305558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45975.735849305558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45975.735849305558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45975.735849305558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45975.735849305558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45975.735849305558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45975.735849305558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45975.735849305558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45975.735849305558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45975.735849305558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45975.735849305558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45975.735849305558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45975.735849305558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45975.735849305558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45975.735849305558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45975.735849305558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45975.735849305558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45975.735849305558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45975.735849305558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45975.735849305558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45975.735849305558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45975.735849305558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45975.735849305558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45975.735849305558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45975.735849305558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45975.735849305558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45975.735849305558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45975.735849305558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45975.735849305558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45975.735849305558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45975.735849305558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45975.735849305558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45975.735849305558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45975.735849305558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45975.735849305558</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272.25513171296188</v>
      </c>
      <c r="H2" s="96">
        <v>45703.474768518521</v>
      </c>
      <c r="I2" s="96" t="str">
        <f>IFERROR(VLOOKUP(D2,DB!A:F,6,0),"")</f>
        <v>SCECO</v>
      </c>
      <c r="J2" s="96" t="str">
        <f>IFERROR(VLOOKUP(D2,DB!A:G,7,0),"")</f>
        <v>Dead</v>
      </c>
      <c r="K2" s="98" t="s">
        <v>39114</v>
      </c>
      <c r="L2" s="92" t="str">
        <f>IFERROR(VLOOKUP(D2,DB!A:I,9,0),"")</f>
        <v>Latis</v>
      </c>
    </row>
    <row r="3" spans="1:16" ht="15" customHeight="1">
      <c r="A3" s="157" t="s">
        <v>39115</v>
      </c>
      <c r="B3" s="135" t="str">
        <f>IFERROR(VLOOKUP(D3,DB!A:K,11,0),"")</f>
        <v>R4</v>
      </c>
      <c r="C3" s="94">
        <v>1</v>
      </c>
      <c r="D3" s="92" t="s">
        <v>37511</v>
      </c>
      <c r="E3" s="95" t="s">
        <v>39021</v>
      </c>
      <c r="F3" s="96">
        <v>45975.686678240738</v>
      </c>
      <c r="G3" s="97">
        <f ca="1">IFERROR(NOW()-F3,"")</f>
        <v>4.9171064820257016E-2</v>
      </c>
      <c r="H3" s="96">
        <v>45975.680752314816</v>
      </c>
      <c r="I3" s="135" t="str">
        <f>IFERROR(VLOOKUP(D3,DB!A:F,6,0),"")</f>
        <v>Generator-SG</v>
      </c>
      <c r="J3" s="135" t="str">
        <f>IFERROR(VLOOKUP(D3,DB!A:G,7,0),"")</f>
        <v>Vandalized</v>
      </c>
      <c r="K3" s="98" t="s">
        <v>39116</v>
      </c>
      <c r="L3" s="92" t="str">
        <f>IFERROR(VLOOKUP(D3,DB!A:I,9,0),"")</f>
        <v>Latis</v>
      </c>
    </row>
    <row r="4" spans="1:16" ht="15" customHeight="1">
      <c r="A4" s="135" t="s">
        <v>39111</v>
      </c>
      <c r="B4" s="135" t="str">
        <f>IFERROR(VLOOKUP(D4,DB!A:K,11,0),"")</f>
        <v>R4</v>
      </c>
      <c r="C4" s="94">
        <v>1</v>
      </c>
      <c r="D4" s="92" t="s">
        <v>34140</v>
      </c>
      <c r="E4" s="95" t="s">
        <v>39021</v>
      </c>
      <c r="F4" s="96"/>
      <c r="G4" s="97">
        <f ca="1">IFERROR(NOW()-F4,"")</f>
        <v>45975.735849305558</v>
      </c>
      <c r="H4" s="96">
        <v>45975.70239583333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31282</v>
      </c>
      <c r="E5" s="95" t="s">
        <v>39021</v>
      </c>
      <c r="F5" s="96">
        <v>45975.636331018519</v>
      </c>
      <c r="G5" s="97">
        <f ca="1">IFERROR(NOW()-F5,"")</f>
        <v>9.9518287039245479E-2</v>
      </c>
      <c r="H5" s="96">
        <v>45975.721736111111</v>
      </c>
      <c r="I5" s="135" t="str">
        <f>IFERROR(VLOOKUP(D5,DB!A:F,6,0),"")</f>
        <v>SCECO</v>
      </c>
      <c r="J5" s="135" t="str">
        <f>IFERROR(VLOOKUP(D5,DB!A:G,7,0),"")</f>
        <v>Good</v>
      </c>
      <c r="K5" s="98" t="s">
        <v>39119</v>
      </c>
      <c r="L5" s="92" t="str">
        <f>IFERROR(VLOOKUP(D5,DB!A:I,9,0),"")</f>
        <v>Latis</v>
      </c>
    </row>
    <row r="6" spans="1:16" ht="15" customHeight="1">
      <c r="A6" s="135"/>
      <c r="B6" s="135" t="str">
        <f>IFERROR(VLOOKUP(D6,DB!A:K,11,0),"")</f>
        <v/>
      </c>
      <c r="C6" s="94"/>
      <c r="D6" s="92"/>
      <c r="E6" s="95"/>
      <c r="F6" s="96"/>
      <c r="G6" s="97">
        <f ca="1">IFERROR(NOW()-F6,"")</f>
        <v>45975.735849305558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45975.735849305558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45975.735849305558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45975.735849305558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45975.735849305558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45975.735849305558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45975.735849305558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45975.735849305558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45975.735849305558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45975.735849305558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45975.735849305558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45975.735849305558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45975.735849305558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45975.735849305558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45975.735849305558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45975.735849305558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45975.735849305558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45975.735849305558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45975.735849305558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45975.735849305558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45975.735849305558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45975.735849305558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45975.735849305558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45975.735849305558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45975.735849305558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45975.735849305558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45975.735849305558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45975.735849305558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45975.735849305558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45975.735849305558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45975.735849305558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45975.735849305558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45975.735849305558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45975.735849305558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45975.735849305558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45975.735849305558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45975.735849305558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45975.735849305558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45975.735849305558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45975.735849305558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45975.735849305558</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83.903789120369765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49.54697199074144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27.074738194445672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59" ca="1" si="2">IFERROR(NOW()-F6,"")</f>
        <v>9.5120138888887595E-2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1</v>
      </c>
      <c r="D7" s="124" t="s">
        <v>34351</v>
      </c>
      <c r="E7" s="124" t="s">
        <v>39021</v>
      </c>
      <c r="F7" s="156">
        <v>45975.663761574076</v>
      </c>
      <c r="G7" s="126">
        <f t="shared" ca="1" si="2"/>
        <v>7.208773148158798E-2</v>
      </c>
      <c r="H7" s="125">
        <v>45975.658229166664</v>
      </c>
      <c r="I7" s="124" t="str">
        <f>IFERROR(VLOOKUP(D7,DB!A:F,6,0),"")</f>
        <v>SCECO</v>
      </c>
      <c r="J7" s="124" t="str">
        <f>IFERROR(VLOOKUP(D7,DB!A:G,7,0),"")</f>
        <v>Vandalized</v>
      </c>
      <c r="K7" s="124" t="s">
        <v>39129</v>
      </c>
      <c r="L7" s="124" t="str">
        <f>IFERROR(VLOOKUP(D7,DB!A:I,9,0),"")</f>
        <v>Latis</v>
      </c>
    </row>
    <row r="8" spans="1:13">
      <c r="A8" s="124"/>
      <c r="B8" s="124" t="str">
        <f>IFERROR(VLOOKUP(D8,DB!A:K,11,0),"")</f>
        <v/>
      </c>
      <c r="C8" s="124"/>
      <c r="D8"/>
      <c r="E8" s="124"/>
      <c r="F8" s="124"/>
      <c r="G8" s="126">
        <f t="shared" ca="1" si="2"/>
        <v>45975.735849305558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45975.735849305558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45975.735849305558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45975.735849305558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45975.735849305558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45975.735849305558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45975.735849305558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45975.735849305558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45975.735849305558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45975.735849305558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45975.735849305558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45975.735849305558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45975.735849305558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45975.735849305558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45975.735849305558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45975.735849305558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45975.735849305558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45975.735849305558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45975.735849305558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45975.735849305558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45975.735849305558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45975.735849305558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45975.735849305558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45975.735849305558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45975.735849305558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45975.735849305558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45975.735849305558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45975.735849305558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45975.735849305558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45975.735849305558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45975.735849305558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45975.735849305558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45975.735849305558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45975.735849305558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45975.735849305558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45975.735849305558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45975.735849305558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45975.735849305558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45975.735849305558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45975.735849305558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45975.735849305558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45975.735849305558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45975.735849305558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45975.735849305558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45975.735849305558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45975.735849305558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45975.735849305558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45975.735849305558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45975.735849305558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45975.735849305558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45975.735849305558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45975.735849305558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45975.735849305558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45975.735849305558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45975.735849305558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45975.735849305558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45975.735849305558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45975.735849305558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45975.735849305558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45975.735849305558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45975.735849305558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45975.735849305558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45975.735849305558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45975.735849305558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45975.735849305558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45975.735849305558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45975.735849305558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45975.735849305558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45975.735849305558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45975.735849305558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45975.735849305558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45975.735849305558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45975.735849305558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45975.735849305558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45975.735849305558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45975.735849305558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45975.735849305558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45975.735849305558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45975.735849305558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45975.735849305558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45975.735849305558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45975.735849305558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45975.735849305558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45975.735849305558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45975.735849305558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45975.735849305558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45975.735849305558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45975.735849305558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45975.735849305558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45975.735849305558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45975.735849305558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45975.735849305558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45975.735849305558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45975.735849305558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45975.735849305558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45975.735849305558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45975.735849305558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45975.735849305558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45975.735849305558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45975.735849305558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45975.735849305558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45975.735849305558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45975.735849305558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45975.735849305558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45975.735849305558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45975.735849305558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45975.735849305558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45975.735849305558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45975.735849305558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45975.735849305558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45975.735849305558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45975.735849305558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45975.735849305558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45975.735849305558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45975.735849305558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45975.735849305558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45975.735849305558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45975.735849305558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45975.735849305558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45975.735849305558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45975.735849305558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45975.735849305558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45975.735849305558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45975.735849305558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45975.735849305558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45975.735849305558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45975.735849305558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45975.735849305558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45975.735849305558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45975.735849305558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45975.735849305558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45975.735849305558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45975.735849305558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45975.735849305558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45975.735849305558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45975.735849305558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45975.735849305558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45975.735849305558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45975.735849305558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45975.735849305558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45975.735849305558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45975.735849305558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45975.735849305558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45975.735849305558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45975.735849305558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45975.735849305558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45975.735849305558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45975.735849305558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45975.735849305558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45975.735849305558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45975.735849305558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45975.735849305558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45975.735849305558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45975.735849305558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45975.735849305558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45975.735849305558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45975.735849305558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45975.735849305558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45975.735849305558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45975.735849305558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45975.735849305558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45975.735849305558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45975.735849305558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45975.735849305558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45975.735849305558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45975.735849305558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45975.735849305558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45975.735849305558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45975.735849305558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45975.735849305558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45975.735849305558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45975.735849305558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45975.735849305558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45975.735849305558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45975.735849305558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45975.735849305558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45975.735849305558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45975.735849305558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45975.735849305558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45975.735849305558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45975.735849305558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45975.735849305558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45975.735849305558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45975.735849305558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45975.735849305558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45975.735849305558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45975.735849305558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45975.735849305558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45975.735849305558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45975.735849305558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45975.735849305558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45975.735849305558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45975.735849305558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45975.735849305558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45975.735849305558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45975.735849305558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45975.735849305558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45975.735849305558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45975.735849305558</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3</v>
      </c>
      <c r="D2" s="141" t="s">
        <v>34828</v>
      </c>
      <c r="E2" s="124" t="s">
        <v>39021</v>
      </c>
      <c r="F2" s="143">
        <v>45975.624467592592</v>
      </c>
      <c r="G2" s="105">
        <f t="shared" ref="G2:G28" ca="1" si="0">IFERROR(NOW()-F2,"-")</f>
        <v>0.11138171296624932</v>
      </c>
      <c r="H2" s="143">
        <v>45975.614120370374</v>
      </c>
      <c r="I2" s="141" t="str">
        <f>IFERROR(VLOOKUP(D2,DB!A:F,6,0),"")</f>
        <v>Generator-SG</v>
      </c>
      <c r="J2" s="141" t="str">
        <f>IFERROR(VLOOKUP(D2,DB!A:G,7,0),"")</f>
        <v>Vandalized</v>
      </c>
      <c r="K2" s="144" t="s">
        <v>39132</v>
      </c>
      <c r="L2" s="145" t="str">
        <f>IFERROR(VLOOKUP(D2,DB!A:I,9,0),"")</f>
        <v>Latis</v>
      </c>
    </row>
    <row r="3" spans="1:16382" ht="31.5" customHeight="1">
      <c r="A3" s="140"/>
      <c r="B3" s="141" t="str">
        <f>IFERROR(VLOOKUP(D3,DB!A:K,11,0),"")</f>
        <v/>
      </c>
      <c r="C3" s="142"/>
      <c r="D3" s="141"/>
      <c r="E3" s="124"/>
      <c r="F3" s="143"/>
      <c r="G3" s="105">
        <f t="shared" ca="1" si="0"/>
        <v>45975.735849305558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45975.735849305558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45975.735849305558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45975.735849305558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45975.735849305558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45975.735849305558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45975.735849305558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45975.735849305558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45975.735849305558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45975.735849305558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45975.735849305558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45975.735849305558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45975.735849305558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45975.735849305558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45975.735849305558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45975.735849305558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45975.735849305558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45975.735849305558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45975.735849305558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45975.735849305558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45975.735849305558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45975.735849305558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45975.735849305558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45975.735849305558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45975.735849305558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45975.735849305558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45975.735849305558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45975.735849305558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45975.735849305558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45975.735849305558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45975.735849305558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45975.735849305558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45975.735849305558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45975.735849305558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45975.735849305558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45975.735849305558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45975.735849305558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45975.735849305558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45975.735849305558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45975.735849305558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45975.735849305558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45975.735849305558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45975.735849305558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45975.735849305558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45975.735849305558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45975.735849305558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45975.735849305558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45975.735849305558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45975.735849305558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45975.735849305558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45975.735849305558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45975.735849305558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45975.735849305558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45975.735849305558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45975.735849305558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45975.735849305558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45975.735849305558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45975.735849305558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45975.735849305558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45975.735849305558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45975.735849305558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45975.735849305558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45975.735849305558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45975.735849305558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45975.735849305558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45975.735849305558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45975.735849305558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45975.735849305558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45975.735849305558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45975.735849305558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45975.735849305558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45975.735849305558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45975.735849305558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45975.735849305558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45975.735849305558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45975.735849305558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45975.735849305558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45975.735849305558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45975.735849305558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45975.735849305558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45975.735849305558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45975.735849305558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45975.735849305558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45975.735849305558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45975.735849305558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45975.735849305558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45975.735849305558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45975.735849305558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45975.735849305558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45975.735849305558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45975.735849305558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45975.735849305558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45975.735849305558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45975.735849305558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45975.735849305558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45975.735849305558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45975.735849305558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45975.735849305558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45975.735849305558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45975.735849305558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45975.735849305558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45975.735849305558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45975.735849305558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45975.735849305558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45975.735849305558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45975.735849305558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45975.735849305558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45975.735849305558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45975.735849305558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45975.735849305558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45975.735849305558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45975.735849305558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45975.735849305558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45975.735849305558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45975.735849305558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45975.735849305558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45975.735849305558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45975.735849305558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45975.735849305558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45975.735849305558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45975.735849305558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45975.735849305558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45975.735849305558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45975.735849305558</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2025-11-14T14:40:45Z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