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7"/>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78" documentId="120_S{2AC9BD13-BADA-5192-A53E-5A8FF88502F6}" xr6:coauthVersionLast="47" xr6:coauthVersionMax="47" xr10:uidLastSave="{EC101054-6DCB-4356-B9BC-8BFF468258E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<sst xmlns="http://schemas.openxmlformats.org/spreadsheetml/2006/main" count="181549" uniqueCount="39152">
  <si>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</si>
  <si>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</si>
  <si>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</si>
  <si>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</si>
  <si>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</si>
  <si>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</si>
  <si>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</si>
  <si>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</si>
  <si>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</si>
  <si>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</si>
  <si>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</si>
  <si>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</si>
  <si>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</si>
  <si>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</si>
  <si>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</si>
  <si>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</si>
  <si>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</si>
  <si>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</si>
  <si>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</si>
  <si>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</si>
  <si>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</si>
  <si>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</si>
  <si>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</si>
  <si>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</si>
  <si>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</si>
  <si>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</si>
  <si>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</si>
  <si>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</si>
  <si>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</si>
  <si>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</si>
  <si>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</si>
  <si>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</si>
  <si>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</si>
  <si>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</si>
  <si>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</si>
  <si>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</si>
  <si>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</si>
  <si>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</si>
  <si>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</si>
  <si>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</si>
  <si>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</si>
  <si>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</si>
  <si>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</si>
  <si>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</si>
  <si>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</si>
  <si>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</si>
  <si>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</si>
  <si>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</si>
  <si>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</si>
  <si>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</si>
  <si>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</si>
  <si>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</si>
  <si>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</si>
  <si>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</si>
  <si>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</si>
  <si>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</si>
  <si>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</si>
  <si>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</si>
  <si>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</si>
  <si>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</si>
  <si>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</si>
  <si>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</si>
  <si>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</si>
  <si>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</si>
  <si>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</si>
  <si>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</si>
  <si>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</si>
  <si>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</si>
  <si>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</si>
  <si>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</si>
  <si>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</si>
  <si>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</si>
  <si>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</si>
  <si>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</si>
  <si>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</si>
  <si>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</si>
  <si>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</si>
  <si>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</si>
  <si>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</si>
  <si>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</si>
  <si>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</si>
  <si>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</si>
  <si>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</si>
  <si>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</si>
  <si>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</si>
  <si>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</si>
  <si>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</si>
  <si>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</si>
  <si>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</si>
  <si>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</si>
  <si>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</si>
  <si>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</si>
  <si>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</si>
  <si>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</si>
  <si>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</si>
  <si>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</si>
  <si>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</si>
  <si>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</si>
  <si>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</si>
  <si>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</si>
  <si>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</si>
  <si>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</si>
  <si>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</si>
  <si>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</si>
  <si>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</si>
  <si>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</si>
  <si>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</si>
  <si>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</si>
  <si>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</si>
  <si>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</si>
  <si>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</si>
  <si>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</si>
  <si>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</si>
  <si>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</si>
  <si>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</si>
  <si>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</si>
  <si>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</si>
  <si>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</si>
  <si>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</si>
  <si>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</si>
  <si>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</si>
  <si>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</si>
  <si>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</si>
  <si>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</si>
  <si>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</si>
  <si>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</si>
  <si>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</si>
  <si>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</si>
  <si>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</si>
  <si>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</si>
  <si>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</si>
  <si>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</si>
  <si>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</si>
  <si>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</si>
  <si>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</si>
  <si>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</si>
  <si>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</si>
  <si>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</si>
  <si>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</si>
  <si>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</si>
  <si>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</si>
  <si>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</si>
  <si>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</si>
  <si>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</si>
  <si>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</si>
  <si>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</si>
  <si>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</si>
  <si>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</si>
  <si>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</si>
  <si>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</si>
  <si>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</si>
  <si>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</si>
  <si>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</si>
  <si>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</si>
  <si>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</si>
  <si>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</si>
  <si>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</si>
  <si>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</si>
  <si>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</si>
  <si>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</si>
  <si>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</si>
  <si>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</si>
  <si>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</si>
  <si>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</si>
  <si>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</si>
  <si>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</si>
  <si>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</si>
  <si>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</si>
  <si>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</si>
  <si>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</si>
  <si>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</si>
  <si>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</si>
  <si>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</si>
  <si>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</si>
  <si>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</si>
  <si>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</si>
  <si>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</si>
  <si>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</si>
  <si>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</si>
  <si>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</si>
  <si>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</si>
  <si>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</si>
  <si>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</si>
  <si>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</si>
  <si>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</si>
  <si>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</si>
  <si>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</si>
  <si>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</si>
  <si>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</si>
  <si>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</si>
  <si>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</si>
  <si>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</si>
  <si>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</si>
  <si>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</si>
  <si>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</si>
  <si>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</si>
  <si>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</si>
  <si>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</si>
  <si>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</si>
  <si>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</si>
  <si>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</si>
  <si>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</si>
  <si>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</si>
  <si>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</si>
  <si>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</si>
  <si>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</si>
  <si>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</si>
  <si>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</si>
  <si>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</si>
  <si>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</si>
  <si>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</si>
  <si>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</si>
  <si>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</si>
  <si>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</si>
  <si>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</si>
  <si>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</si>
  <si>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</si>
  <si>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</si>
  <si>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</si>
  <si>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</si>
  <si>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</si>
  <si>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</si>
  <si>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</si>
  <si>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</si>
  <si>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</si>
  <si>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</si>
  <si>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</si>
  <si>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</si>
  <si>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</si>
  <si>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</si>
  <si>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</si>
  <si>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</si>
  <si>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</si>
  <si>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</si>
  <si>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</si>
  <si>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</si>
  <si>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</si>
  <si>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</si>
  <si>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</si>
  <si>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</si>
  <si>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</si>
  <si>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</si>
  <si>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</si>
  <si>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</si>
  <si>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</si>
  <si>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</si>
  <si>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</si>
  <si>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</si>
  <si>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</si>
  <si>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</si>
  <si>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</si>
  <si>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</si>
  <si>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</si>
  <si>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</si>
  <si>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</si>
  <si>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</si>
  <si>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</si>
  <si>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</si>
  <si>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</si>
  <si>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</si>
  <si>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</si>
  <si>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</si>
  <si>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</si>
  <si>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</si>
  <si>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</si>
  <si>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</si>
  <si>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</si>
  <si>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</si>
  <si>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</si>
  <si>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</si>
  <si>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</si>
  <si>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</si>
  <si>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</si>
  <si>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</si>
  <si>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</si>
  <si>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</si>
  <si>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</si>
  <si>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</si>
  <si>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</si>
  <si>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</si>
  <si>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</si>
  <si>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</si>
  <si>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</si>
  <si>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</si>
  <si>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</si>
  <si>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</si>
  <si>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</si>
  <si>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</si>
  <si>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</si>
  <si>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</si>
  <si>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</si>
  <si>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</si>
  <si>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</si>
  <si>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</si>
  <si>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</si>
  <si>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</si>
  <si>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</si>
  <si>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</si>
  <si>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</si>
  <si>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</si>
  <si>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</si>
  <si>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</si>
  <si>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</si>
  <si>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</si>
  <si>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</si>
  <si>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</si>
  <si>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</si>
  <si>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</si>
  <si>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</si>
  <si>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</si>
  <si>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</si>
  <si>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</si>
  <si>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</si>
  <si>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</si>
  <si>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</si>
  <si>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</si>
  <si>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</si>
  <si>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</si>
  <si>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</si>
  <si>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</si>
  <si>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</si>
  <si>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</si>
  <si>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</si>
  <si>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</si>
  <si>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</si>
  <si>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</si>
  <si>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</si>
  <si>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</si>
  <si>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</si>
  <si>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</si>
  <si>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</si>
  <si>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</si>
  <si>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</si>
  <si>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</si>
  <si>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</si>
  <si>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</si>
  <si>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</si>
  <si>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</si>
  <si>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</si>
  <si>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</si>
  <si>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</si>
  <si>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</si>
  <si>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</si>
  <si>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</si>
  <si>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</si>
  <si>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</si>
  <si>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</si>
  <si>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</si>
  <si>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</si>
  <si>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</si>
  <si>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</si>
  <si>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</si>
  <si>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</si>
  <si>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</si>
  <si>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</si>
  <si>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</si>
  <si>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</si>
  <si>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</si>
  <si>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</si>
  <si>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</si>
  <si>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</si>
  <si>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</si>
  <si>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</si>
  <si>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</si>
  <si>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</si>
  <si>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</si>
  <si>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</si>
  <si>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</si>
  <si>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</si>
  <si>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</si>
  <si>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</si>
  <si>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</si>
  <si>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</si>
  <si>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</si>
  <si>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</si>
  <si>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</si>
  <si>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</si>
  <si>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</si>
  <si>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</si>
  <si>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</si>
  <si>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</si>
  <si>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</si>
  <si>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</si>
  <si>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</si>
  <si>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</si>
  <si>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</si>
  <si>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</si>
  <si>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</si>
  <si>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</si>
  <si>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</si>
  <si>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</si>
  <si>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</si>
  <si>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</si>
  <si>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</si>
  <si>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</si>
  <si>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</si>
  <si>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</si>
  <si>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</si>
  <si>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</si>
  <si>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</si>
  <si>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</si>
  <si>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</si>
  <si>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</si>
  <si>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</si>
  <si>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</si>
  <si>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</si>
  <si>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</si>
  <si>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</si>
  <si>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</si>
  <si>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</si>
  <si>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</si>
  <si>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</si>
  <si>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</si>
  <si>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</si>
  <si>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</si>
  <si>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</si>
  <si>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</si>
  <si>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</si>
  <si>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</si>
  <si>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</si>
  <si>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</si>
  <si>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</si>
  <si>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</si>
  <si>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</si>
  <si>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</si>
  <si>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</si>
  <si>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</si>
  <si>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</si>
  <si>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</si>
  <si>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</si>
  <si>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</si>
  <si>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</si>
  <si>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</si>
  <si>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</si>
  <si>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</si>
  <si>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</si>
  <si>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</si>
  <si>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</si>
  <si>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</si>
  <si>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</si>
  <si>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</si>
  <si>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</si>
  <si>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</si>
  <si>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</si>
  <si>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</si>
  <si>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</si>
  <si>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</si>
  <si>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</si>
  <si>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</si>
  <si>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</si>
  <si>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</si>
  <si>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</si>
  <si>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</si>
  <si>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</si>
  <si>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</si>
  <si>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</si>
  <si>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</si>
  <si>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</si>
  <si>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</si>
  <si>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</si>
  <si>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</si>
  <si>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</si>
  <si>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</si>
  <si>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</si>
  <si>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</si>
  <si>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</si>
  <si>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</si>
  <si>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</si>
  <si>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</si>
  <si>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</si>
  <si>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</si>
  <si>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</si>
  <si>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</si>
  <si>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</si>
  <si>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</si>
  <si>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</si>
  <si>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</si>
  <si>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</si>
  <si>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</si>
  <si>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</si>
  <si>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</si>
  <si>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</si>
  <si>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</si>
  <si>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</si>
  <si>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</si>
  <si>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</si>
  <si>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</si>
  <si>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</si>
  <si>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</si>
  <si>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</si>
  <si>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</si>
  <si>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</si>
  <si>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</si>
  <si>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</si>
  <si>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</si>
  <si>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</si>
  <si>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</si>
  <si>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</si>
  <si>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</si>
  <si>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</si>
  <si>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</si>
  <si>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</si>
  <si>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</si>
  <si>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</si>
  <si>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</si>
  <si>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</si>
  <si>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</si>
  <si>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</si>
  <si>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</si>
  <si>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</si>
  <si>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</si>
  <si>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</si>
  <si>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</si>
  <si>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</si>
  <si>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</si>
  <si>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</si>
  <si>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</si>
  <si>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</si>
  <si>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</si>
  <si>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</si>
  <si>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</si>
  <si>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</si>
  <si>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</si>
  <si>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</si>
  <si>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</si>
  <si>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</si>
  <si>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</si>
  <si>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</si>
  <si>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</si>
  <si>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</si>
  <si>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</si>
  <si>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</si>
  <si>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</si>
  <si>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</si>
  <si>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</si>
  <si>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</si>
  <si>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</si>
  <si>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</si>
  <si>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</si>
  <si>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</si>
  <si>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</si>
  <si>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</si>
  <si>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</si>
  <si>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</si>
  <si>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</si>
  <si>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</si>
  <si>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</si>
  <si>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</si>
  <si>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</si>
  <si>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</si>
  <si>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</si>
  <si>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</si>
  <si>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</si>
  <si>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</si>
  <si>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</si>
  <si>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</si>
  <si>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</si>
  <si>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</si>
  <si>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</si>
  <si>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</si>
  <si>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</si>
  <si>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</si>
  <si>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</si>
  <si>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</si>
  <si>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</si>
  <si>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</si>
  <si>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</si>
  <si>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</si>
  <si>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</si>
  <si>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</si>
  <si>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</si>
  <si>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</si>
  <si>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</si>
  <si>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</si>
  <si>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</si>
  <si>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</si>
  <si>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</si>
  <si>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</si>
  <si>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</si>
  <si>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</si>
  <si>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</si>
  <si>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</si>
  <si>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</si>
  <si>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</si>
  <si>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</si>
  <si>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</si>
  <si>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</si>
  <si>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</si>
  <si>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</si>
  <si>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</si>
  <si>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</si>
  <si>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</si>
  <si>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</si>
  <si>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</si>
  <si>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</si>
  <si>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</si>
  <si>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</si>
  <si>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</si>
  <si>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</si>
  <si>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</si>
  <si>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</si>
  <si>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</si>
  <si>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</si>
  <si>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</si>
  <si>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</si>
  <si>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</si>
  <si>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</si>
  <si>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</si>
  <si>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</si>
  <si>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</si>
  <si>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</si>
  <si>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</si>
  <si>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</si>
  <si>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</si>
  <si>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</si>
  <si>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</si>
  <si>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</si>
  <si>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</si>
  <si>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</si>
  <si>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</si>
  <si>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</si>
  <si>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</si>
  <si>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</si>
  <si>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</si>
  <si>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</si>
  <si>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</si>
  <si>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</si>
  <si>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</si>
  <si>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</si>
  <si>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</si>
  <si>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</si>
  <si>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</si>
  <si>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</si>
  <si>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</si>
  <si>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</si>
  <si>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</si>
  <si>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</si>
  <si>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</si>
  <si>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</si>
  <si>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</si>
  <si>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</si>
  <si>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</si>
  <si>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</si>
  <si>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</si>
  <si>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</si>
  <si>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</si>
  <si>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</si>
  <si>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</si>
  <si>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</si>
  <si>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</si>
  <si>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</si>
  <si>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</si>
  <si>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</si>
  <si>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</si>
  <si>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</si>
  <si>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</si>
  <si>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</si>
  <si>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</si>
  <si>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</si>
  <si>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</si>
  <si>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</si>
  <si>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</si>
  <si>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</si>
  <si>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</si>
  <si>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</si>
  <si>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</si>
  <si>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</si>
  <si>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</si>
  <si>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</si>
  <si>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</si>
  <si>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</si>
  <si>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</si>
  <si>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</si>
  <si>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</si>
  <si>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</si>
  <si>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</si>
  <si>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</si>
  <si>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</si>
  <si>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</si>
  <si>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</si>
  <si>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</si>
  <si>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</si>
  <si>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</si>
  <si>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</si>
  <si>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</si>
  <si>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</si>
  <si>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</si>
  <si>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</si>
  <si>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</si>
  <si>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</si>
  <si>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</si>
  <si>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</si>
  <si>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</si>
  <si>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</si>
  <si>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</si>
  <si>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</si>
  <si>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</si>
  <si>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</si>
  <si>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</si>
  <si>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</si>
  <si>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</si>
  <si>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</si>
  <si>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</si>
  <si>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</si>
  <si>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</si>
  <si>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</si>
  <si>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</si>
  <si>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</si>
  <si>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</si>
  <si>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</si>
  <si>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</si>
  <si>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</si>
  <si>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</si>
  <si>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</si>
  <si>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</si>
  <si>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</si>
  <si>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</si>
  <si>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</si>
  <si>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</si>
  <si>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</si>
  <si>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</si>
  <si>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</si>
  <si>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</si>
  <si>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</si>
  <si>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</si>
  <si>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</si>
  <si>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</si>
  <si>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</si>
  <si>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</si>
  <si>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</si>
  <si>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</si>
  <si>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</si>
  <si>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</si>
  <si>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</si>
  <si>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</si>
  <si>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</si>
  <si>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</si>
  <si>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</si>
  <si>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</si>
  <si>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</si>
  <si>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</si>
  <si>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</si>
  <si>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</si>
  <si>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</si>
  <si>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</si>
  <si>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</si>
  <si>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</si>
  <si>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</si>
  <si>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</si>
  <si>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</si>
  <si>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</si>
  <si>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</si>
  <si>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</si>
  <si>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</si>
  <si>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</si>
  <si>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</si>
  <si>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</si>
  <si>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</si>
  <si>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</si>
  <si>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</si>
  <si>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</si>
  <si>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</si>
  <si>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</si>
  <si>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</si>
  <si>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</si>
  <si>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</si>
  <si>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</si>
  <si>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</si>
  <si>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</si>
  <si>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</si>
  <si>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</si>
  <si>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</si>
  <si>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</si>
  <si>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</si>
  <si>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</si>
  <si>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</si>
  <si>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</si>
  <si>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</si>
  <si>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</si>
  <si>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</si>
  <si>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</si>
  <si>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</si>
  <si>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</si>
  <si>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</si>
  <si>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</si>
  <si>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</si>
  <si>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</si>
  <si>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</si>
  <si>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</si>
  <si>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</si>
  <si>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</si>
  <si>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</si>
  <si>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</si>
  <si>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</si>
  <si>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</si>
  <si>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</si>
  <si>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</si>
  <si>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</si>
  <si>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</si>
  <si>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</si>
  <si>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</si>
  <si>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</si>
  <si>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</si>
  <si>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</si>
  <si>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</si>
  <si>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</si>
  <si>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</si>
  <si>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</si>
  <si>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</si>
  <si>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</si>
  <si>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</si>
  <si>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</si>
  <si>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</si>
  <si>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</si>
  <si>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</si>
  <si>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</si>
  <si>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</si>
  <si>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</si>
  <si>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</si>
  <si>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</si>
  <si>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</si>
  <si>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</si>
  <si>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</si>
  <si>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</si>
  <si>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</si>
  <si>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</si>
  <si>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</si>
  <si>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</si>
  <si>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</si>
  <si>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</si>
  <si>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</si>
  <si>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</si>
  <si>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</si>
  <si>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</si>
  <si>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</si>
  <si>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</si>
  <si>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</si>
  <si>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</si>
  <si>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</si>
  <si>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</si>
  <si>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</si>
  <si>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</si>
  <si>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</si>
  <si>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</si>
  <si>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</si>
  <si>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</si>
  <si>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</si>
  <si>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</si>
  <si>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</si>
  <si>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</si>
  <si>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</si>
  <si>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</si>
  <si>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</si>
  <si>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</si>
  <si>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</si>
  <si>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</si>
  <si>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</si>
  <si>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</si>
  <si>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</si>
  <si>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</si>
  <si>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</si>
  <si>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</si>
  <si>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</si>
  <si>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</si>
  <si>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</si>
  <si>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</si>
  <si>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</si>
  <si>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</si>
  <si>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</si>
  <si>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</si>
  <si>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</si>
  <si>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</si>
  <si>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</si>
  <si>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</si>
  <si>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</si>
  <si>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</si>
  <si>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</si>
  <si>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</si>
  <si>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</si>
  <si>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</si>
  <si>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</si>
  <si>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</si>
  <si>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</si>
  <si>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</si>
  <si>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</si>
  <si>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</si>
  <si>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</si>
  <si>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</si>
  <si>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</si>
  <si>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</si>
  <si>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</si>
  <si>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</si>
  <si>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</si>
  <si>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</si>
  <si>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</si>
  <si>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</si>
  <si>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</si>
  <si>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</si>
  <si>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</si>
  <si>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</si>
  <si>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</si>
  <si>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</si>
  <si>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</si>
  <si>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</si>
  <si>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</si>
  <si>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</si>
  <si>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</si>
  <si>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</si>
  <si>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</si>
  <si>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</si>
  <si>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</si>
  <si>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</si>
  <si>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</si>
  <si>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</si>
  <si>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</si>
  <si>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</si>
  <si>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</si>
  <si>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</si>
  <si>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</si>
  <si>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</si>
  <si>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</si>
  <si>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</si>
  <si>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</si>
  <si>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</si>
  <si>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</si>
  <si>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</si>
  <si>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</si>
  <si>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</si>
  <si>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</si>
  <si>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</si>
  <si>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</si>
  <si>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</si>
  <si>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</si>
  <si>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</si>
  <si>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</si>
  <si>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</si>
  <si>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</si>
  <si>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</si>
  <si>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</si>
  <si>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</si>
  <si>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</si>
  <si>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</si>
  <si>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</si>
  <si>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</si>
  <si>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</si>
  <si>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</si>
  <si>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</si>
  <si>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</si>
  <si>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</si>
  <si>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</si>
  <si>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</si>
  <si>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</si>
  <si>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</si>
  <si>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</si>
  <si>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</si>
  <si>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</si>
  <si>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</si>
  <si>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</si>
  <si>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</si>
  <si>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</si>
  <si>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</si>
  <si>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</si>
  <si>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</si>
  <si>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</si>
  <si>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</si>
  <si>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</si>
  <si>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</si>
  <si>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</si>
  <si>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</si>
  <si>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</si>
  <si>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</si>
  <si>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</si>
  <si>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</si>
  <si>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</si>
  <si>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</si>
  <si>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</si>
  <si>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</si>
  <si>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</si>
  <si>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</si>
  <si>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</si>
  <si>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</si>
  <si>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</si>
  <si>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</si>
  <si>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</si>
  <si>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</si>
  <si>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</si>
  <si>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</si>
  <si>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</si>
  <si>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</si>
  <si>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</si>
  <si>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</si>
  <si>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</si>
  <si>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</si>
  <si>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</si>
  <si>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</si>
  <si>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</si>
  <si>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</si>
  <si>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</si>
  <si>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</si>
  <si>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</si>
  <si>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</si>
  <si>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</si>
  <si>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</si>
  <si>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</si>
  <si>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</si>
  <si>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</si>
  <si>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</si>
  <si>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</si>
  <si>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</si>
  <si>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</si>
  <si>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</si>
  <si>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</si>
  <si>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</si>
  <si>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</si>
  <si>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</si>
  <si>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</si>
  <si>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</si>
  <si>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</si>
  <si>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</si>
  <si>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</si>
  <si>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</si>
  <si>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</si>
  <si>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</si>
  <si>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</si>
  <si>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</si>
  <si>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</si>
  <si>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</si>
  <si>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</si>
  <si>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</si>
  <si>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</si>
  <si>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</si>
  <si>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</si>
  <si>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</si>
  <si>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</si>
  <si>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</si>
  <si>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</si>
  <si>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</si>
  <si>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</si>
  <si>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</si>
  <si>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</si>
  <si>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</si>
  <si>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</si>
  <si>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</si>
  <si>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</si>
  <si>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</si>
  <si>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</si>
  <si>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</si>
  <si>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</si>
  <si>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</si>
  <si>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</si>
  <si>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</si>
  <si>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</si>
  <si>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</si>
  <si>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</si>
  <si>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</si>
  <si>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</si>
  <si>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</si>
  <si>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</si>
  <si>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</si>
  <si>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</si>
  <si>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</si>
  <si>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</si>
  <si>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</si>
  <si>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</si>
  <si>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</si>
  <si>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</si>
  <si>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</si>
  <si>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</si>
  <si>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</si>
  <si>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</si>
  <si>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</si>
  <si>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</si>
  <si>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</si>
  <si>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</si>
  <si>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</si>
  <si>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</si>
  <si>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</si>
  <si>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</si>
  <si>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</si>
  <si>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</si>
  <si>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</si>
  <si>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</si>
  <si>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</si>
  <si>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</si>
  <si>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</si>
  <si>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</si>
  <si>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</si>
  <si>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</si>
  <si>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</si>
  <si>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</si>
  <si>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</si>
  <si>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</si>
  <si>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</si>
  <si>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</si>
  <si>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</si>
  <si>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</si>
  <si>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</si>
  <si>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</si>
  <si>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</si>
  <si>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</si>
  <si>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</si>
  <si>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</si>
  <si>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</si>
  <si>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</si>
  <si>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</si>
  <si>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</si>
  <si>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</si>
  <si>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</si>
  <si>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</si>
  <si>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</si>
  <si>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</si>
  <si>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</si>
  <si>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</si>
  <si>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</si>
  <si>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</si>
  <si>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</si>
  <si>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</si>
  <si>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</si>
  <si>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</si>
  <si>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</si>
  <si>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</si>
  <si>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</si>
  <si>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</si>
  <si>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</si>
  <si>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</si>
  <si>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</si>
  <si>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</si>
  <si>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</si>
  <si>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</si>
  <si>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</si>
  <si>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</si>
  <si>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</si>
  <si>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</si>
  <si>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</si>
  <si>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</si>
  <si>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</si>
  <si>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</si>
  <si>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</si>
  <si>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</si>
  <si>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</si>
  <si>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</si>
  <si>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</si>
  <si>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</si>
  <si>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</si>
  <si>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</si>
  <si>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</si>
  <si>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</si>
  <si>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</si>
  <si>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</si>
  <si>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</si>
  <si>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</si>
  <si>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</si>
  <si>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</si>
  <si>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</si>
  <si>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</si>
  <si>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</si>
  <si>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</si>
  <si>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</si>
  <si>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</si>
  <si>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</si>
  <si>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</si>
  <si>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</si>
  <si>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</si>
  <si>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</si>
  <si>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</si>
  <si>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</si>
  <si>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</si>
  <si>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</si>
  <si>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</si>
  <si>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</si>
  <si>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</si>
  <si>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</si>
  <si>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</si>
  <si>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</si>
  <si>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</si>
  <si>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</si>
  <si>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</si>
  <si>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</si>
  <si>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</si>
  <si>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</si>
  <si>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</si>
  <si>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</si>
  <si>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</si>
  <si>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</si>
  <si>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</si>
  <si>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</si>
  <si>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</si>
  <si>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</si>
  <si>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</si>
  <si>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</si>
  <si>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</si>
  <si>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</si>
  <si>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</si>
  <si>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</si>
  <si>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</si>
  <si>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</si>
  <si>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</si>
  <si>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</si>
  <si>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</si>
  <si>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</si>
  <si>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</si>
  <si>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</si>
  <si>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</si>
  <si>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</si>
  <si>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</si>
  <si>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</si>
  <si>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</si>
  <si>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</si>
  <si>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</si>
  <si>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</si>
  <si>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</si>
  <si>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</si>
  <si>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</si>
  <si>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</si>
  <si>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</si>
  <si>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</si>
  <si>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</si>
  <si>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</si>
  <si>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</si>
  <si>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</si>
  <si>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</si>
  <si>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</si>
  <si>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</si>
  <si>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</si>
  <si>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</si>
  <si>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</si>
  <si>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</si>
  <si>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</si>
  <si>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</si>
  <si>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</si>
  <si>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</si>
  <si>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</si>
  <si>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</si>
  <si>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</si>
  <si>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</si>
  <si>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</si>
  <si>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</si>
  <si>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</si>
  <si>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</si>
  <si>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</si>
  <si>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</si>
  <si>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</si>
  <si>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</si>
  <si>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</si>
  <si>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</si>
  <si>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</si>
  <si>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</si>
  <si>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</si>
  <si>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</si>
  <si>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</si>
  <si>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</si>
  <si>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</si>
  <si>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</si>
  <si>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</si>
  <si>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</si>
  <si>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</si>
  <si>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</si>
  <si>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</si>
  <si>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</si>
  <si>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</si>
  <si>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</si>
  <si>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</si>
  <si>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</si>
  <si>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</si>
  <si>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</si>
  <si>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</si>
  <si>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</si>
  <si>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</si>
  <si>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</si>
  <si>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</si>
  <si>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</si>
  <si>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</si>
  <si>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</si>
  <si>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</si>
  <si>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</si>
  <si>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</si>
  <si>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</si>
  <si>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</si>
  <si>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</si>
  <si>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</si>
  <si>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</si>
  <si>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</si>
  <si>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</si>
  <si>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</si>
  <si>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</si>
  <si>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</si>
  <si>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</si>
  <si>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</si>
  <si>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</si>
  <si>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</si>
  <si>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</si>
  <si>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</si>
  <si>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</si>
  <si>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</si>
  <si>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</si>
  <si>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</si>
  <si>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</si>
  <si>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</si>
  <si>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</si>
  <si>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</si>
  <si>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</si>
  <si>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</si>
  <si>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</si>
  <si>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</si>
  <si>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</si>
  <si>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</si>
  <si>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</si>
  <si>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</si>
  <si>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</si>
  <si>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</si>
  <si>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</si>
  <si>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</si>
  <si>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</si>
  <si>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</si>
  <si>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</si>
  <si>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</si>
  <si>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</si>
  <si>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</si>
  <si>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</si>
  <si>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</si>
  <si>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</si>
  <si>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</si>
  <si>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</si>
  <si>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</si>
  <si>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</si>
  <si>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</si>
  <si>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</si>
  <si>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</si>
  <si>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</si>
  <si>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</si>
  <si>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</si>
  <si>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</si>
  <si>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</si>
  <si>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</si>
  <si>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</si>
  <si>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</si>
  <si>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</si>
  <si>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</si>
  <si>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</si>
  <si>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</si>
  <si>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</si>
  <si>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</si>
  <si>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</si>
  <si>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</si>
  <si>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</si>
  <si>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</si>
  <si>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</si>
  <si>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</si>
  <si>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</si>
  <si>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</si>
  <si>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</si>
  <si>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</si>
  <si>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</si>
  <si>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</si>
  <si>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</si>
  <si>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</si>
  <si>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</si>
  <si>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</si>
  <si>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</si>
  <si>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</si>
  <si>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</si>
  <si>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</si>
  <si>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</si>
  <si>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</si>
  <si>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</si>
  <si>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</si>
  <si>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</si>
  <si>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</si>
  <si>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</si>
  <si>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</si>
  <si>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</si>
  <si>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</si>
  <si>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</si>
  <si>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</si>
  <si>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</si>
  <si>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</si>
  <si>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</si>
  <si>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</si>
  <si>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</si>
  <si>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</si>
  <si>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</si>
  <si>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</si>
  <si>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</si>
  <si>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</si>
  <si>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</si>
  <si>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</si>
  <si>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</si>
  <si>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</si>
  <si>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</si>
  <si>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</si>
  <si>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</si>
  <si>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</si>
  <si>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</si>
  <si>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</si>
  <si>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</si>
  <si>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</si>
  <si>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</si>
  <si>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</si>
  <si>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</si>
  <si>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</si>
  <si>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</si>
  <si>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</si>
  <si>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</si>
  <si>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</si>
  <si>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</si>
  <si>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</si>
  <si>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</si>
  <si>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</si>
  <si>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</si>
  <si>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</si>
  <si>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</si>
  <si>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</si>
  <si>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</si>
  <si>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</si>
  <si>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</si>
  <si>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</si>
  <si>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</si>
  <si>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</si>
  <si>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</si>
  <si>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</si>
  <si>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</si>
  <si>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</si>
  <si>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</si>
  <si>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</si>
  <si>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</si>
  <si>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</si>
  <si>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</si>
  <si>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</si>
  <si>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</si>
  <si>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</si>
  <si>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</si>
  <si>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</si>
  <si>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</si>
  <si>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</si>
  <si>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</si>
  <si>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</si>
  <si>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</si>
  <si>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</si>
  <si>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</si>
  <si>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</si>
  <si>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</si>
  <si>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</si>
  <si>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</si>
  <si>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</si>
  <si>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</si>
  <si>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</si>
  <si>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</si>
  <si>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</si>
  <si>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</si>
  <si>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</si>
  <si>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</si>
  <si>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</si>
  <si>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</si>
  <si>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</si>
  <si>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</si>
  <si>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</si>
  <si>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</si>
  <si>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</si>
  <si>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</si>
  <si>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</si>
  <si>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</si>
  <si>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</si>
  <si>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</si>
  <si>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</si>
  <si>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</si>
  <si>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</si>
  <si>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</si>
  <si>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</si>
  <si>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</si>
  <si>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</si>
  <si>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</si>
  <si>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</si>
  <si>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</si>
  <si>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</si>
  <si>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</si>
  <si>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</si>
  <si>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</si>
  <si>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</si>
  <si>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</si>
  <si>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</si>
  <si>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</si>
  <si>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</si>
  <si>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</si>
  <si>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</si>
  <si>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</si>
  <si>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</si>
  <si>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</si>
  <si>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</si>
  <si>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</si>
  <si>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</si>
  <si>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</si>
  <si>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</si>
  <si>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</si>
  <si>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</si>
  <si>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</si>
  <si>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</si>
  <si>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</si>
  <si>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</si>
  <si>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</si>
  <si>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</si>
  <si>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</si>
  <si>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</si>
  <si>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</si>
  <si>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</si>
  <si>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</si>
  <si>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</si>
  <si>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</si>
  <si>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</si>
  <si>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</si>
  <si>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</si>
  <si>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</si>
  <si>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</si>
  <si>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</si>
  <si>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</si>
  <si>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</si>
  <si>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</si>
  <si>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</si>
  <si>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</si>
  <si>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</si>
  <si>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</si>
  <si>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</si>
  <si>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</si>
  <si>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</si>
  <si>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</si>
  <si>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</si>
  <si>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</si>
  <si>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</si>
  <si>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</si>
  <si>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</si>
  <si>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</si>
  <si>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</si>
  <si>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</si>
  <si>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</si>
  <si>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</si>
  <si>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</si>
  <si>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</si>
  <si>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</si>
  <si>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</si>
  <si>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</si>
  <si>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</si>
  <si>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</si>
  <si>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</si>
  <si>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</si>
  <si>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</si>
  <si>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</si>
  <si>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</si>
  <si>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</si>
  <si>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</si>
  <si>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</si>
  <si>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</si>
  <si>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</si>
  <si>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</si>
  <si>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</si>
  <si>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</si>
  <si>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</si>
  <si>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</si>
  <si>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</si>
  <si>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</si>
  <si>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</si>
  <si>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</si>
  <si>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</si>
  <si>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</si>
  <si>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</si>
  <si>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</si>
  <si>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</si>
  <si>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</si>
  <si>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</si>
  <si>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</si>
  <si>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</si>
  <si>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</si>
  <si>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</si>
  <si>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</si>
  <si>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</si>
  <si>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</si>
  <si>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</si>
  <si>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</si>
  <si>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</si>
  <si>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</si>
  <si>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</si>
  <si>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</si>
  <si>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</si>
  <si>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</si>
  <si>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</si>
  <si>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</si>
  <si>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</si>
  <si>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</si>
  <si>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</si>
  <si>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</si>
  <si>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</si>
  <si>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</si>
  <si>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</si>
  <si>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</si>
  <si>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</si>
  <si>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</si>
  <si>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</si>
  <si>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</si>
  <si>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</si>
  <si>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</si>
  <si>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</si>
  <si>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</si>
  <si>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</si>
  <si>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</si>
  <si>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</si>
  <si>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</si>
  <si>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</si>
  <si>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</si>
  <si>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</si>
  <si>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</si>
  <si>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</si>
  <si>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</si>
  <si>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</si>
  <si>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</si>
  <si>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</si>
  <si>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</si>
  <si>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</si>
  <si>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</si>
  <si>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</si>
  <si>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</si>
  <si>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</si>
  <si>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</si>
  <si>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</si>
  <si>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</si>
  <si>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</si>
  <si>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</si>
  <si>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</si>
  <si>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</si>
  <si>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</si>
  <si>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</si>
  <si>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</si>
  <si>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</si>
  <si>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</si>
  <si>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</si>
  <si>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</si>
  <si>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</si>
  <si>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</si>
  <si>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</si>
  <si>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</si>
  <si>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</si>
  <si>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</si>
  <si>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</si>
  <si>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</si>
  <si>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</si>
  <si>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</si>
  <si>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</si>
  <si>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</si>
  <si>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</si>
  <si>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</si>
  <si>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</si>
  <si>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</si>
  <si>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</si>
  <si>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</si>
  <si>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</si>
  <si>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</si>
  <si>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</si>
  <si>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</si>
  <si>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</si>
  <si>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</si>
  <si>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</si>
  <si>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</si>
  <si>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</si>
  <si>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</si>
  <si>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</si>
  <si>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</si>
  <si>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</si>
  <si>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</si>
  <si>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</si>
  <si>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</si>
  <si>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</si>
  <si>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</si>
  <si>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</si>
  <si>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</si>
  <si>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</si>
  <si>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</si>
  <si>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</si>
  <si>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</si>
  <si>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</si>
  <si>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</si>
  <si>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</si>
  <si>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</si>
  <si>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</si>
  <si>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</si>
  <si>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</si>
  <si>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</si>
  <si>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</si>
  <si>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</si>
  <si>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</si>
  <si>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</si>
  <si>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</si>
  <si>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</si>
  <si>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</si>
  <si>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</si>
  <si>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</si>
  <si>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</si>
  <si>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</si>
  <si>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</si>
  <si>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</si>
  <si>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</si>
  <si>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</si>
  <si>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</si>
  <si>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</si>
  <si>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</si>
  <si>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</si>
  <si>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</si>
  <si>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</si>
  <si>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</si>
  <si>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</si>
  <si>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</si>
  <si>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</si>
  <si>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</si>
  <si>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</si>
  <si>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</si>
  <si>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</si>
  <si>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</si>
  <si>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</si>
  <si>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</si>
  <si>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</si>
  <si>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</si>
  <si>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</si>
  <si>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</si>
  <si>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</si>
  <si>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</si>
  <si>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</si>
  <si>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</si>
  <si>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</si>
  <si>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</si>
  <si>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</si>
  <si>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</si>
  <si>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</si>
  <si>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</si>
  <si>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</si>
  <si>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</si>
  <si>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</si>
  <si>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</si>
  <si>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</si>
  <si>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</si>
  <si>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</si>
  <si>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</si>
  <si>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</si>
  <si>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</si>
  <si>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</si>
  <si>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</si>
  <si>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</si>
  <si>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</si>
  <si>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</si>
  <si>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</si>
  <si>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</si>
  <si>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</si>
  <si>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</si>
  <si>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</si>
  <si>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</si>
  <si>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</si>
  <si>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</si>
  <si>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</si>
  <si>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</si>
  <si>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</si>
  <si>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</si>
  <si>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</si>
  <si>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</si>
  <si>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</si>
  <si>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</si>
  <si>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</si>
  <si>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</si>
  <si>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</si>
  <si>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</si>
  <si>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</si>
  <si>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</si>
  <si>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</si>
  <si>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</si>
  <si>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</si>
  <si>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</si>
  <si>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</si>
  <si>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</si>
  <si>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</si>
  <si>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</si>
  <si>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</si>
  <si>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</si>
  <si>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</si>
  <si>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</si>
  <si>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</si>
  <si>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</si>
  <si>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</si>
  <si>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</si>
  <si>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</si>
  <si>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</si>
  <si>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</si>
  <si>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</si>
  <si>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</si>
  <si>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</si>
  <si>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</si>
  <si>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</si>
  <si>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</si>
  <si>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</si>
  <si>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</si>
  <si>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</si>
  <si>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</si>
  <si>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</si>
  <si>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</si>
  <si>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</si>
  <si>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</si>
  <si>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</si>
  <si>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</si>
  <si>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</si>
  <si>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</si>
  <si>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</si>
  <si>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</si>
  <si>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</si>
  <si>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</si>
  <si>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</si>
  <si>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</si>
  <si>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</si>
  <si>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</si>
  <si>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</si>
  <si>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</si>
  <si>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</si>
  <si>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</si>
  <si>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</si>
  <si>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</si>
  <si>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</si>
  <si>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</si>
  <si>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</si>
  <si>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</si>
  <si>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</si>
  <si>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</si>
  <si>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</si>
  <si>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</si>
  <si>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</si>
  <si>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</si>
  <si>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</si>
  <si>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</si>
  <si>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</si>
  <si>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</si>
  <si>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</si>
  <si>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</si>
  <si>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</si>
  <si>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</si>
  <si>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</si>
  <si>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</si>
  <si>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</si>
  <si>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</si>
  <si>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</si>
  <si>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</si>
  <si>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</si>
  <si>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</si>
  <si>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</si>
  <si>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</si>
  <si>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</si>
  <si>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</si>
  <si>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</si>
  <si>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</si>
  <si>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</si>
  <si>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</si>
  <si>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</si>
  <si>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</si>
  <si>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</si>
  <si>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</si>
  <si>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</si>
  <si>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</si>
  <si>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</si>
  <si>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</si>
  <si>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</si>
  <si>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</si>
  <si>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</si>
  <si>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</si>
  <si>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</si>
  <si>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</si>
  <si>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</si>
  <si>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</si>
  <si>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</si>
  <si>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</si>
  <si>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</si>
  <si>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</si>
  <si>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</si>
  <si>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</si>
  <si>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</si>
  <si>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</si>
  <si>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</si>
  <si>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</si>
  <si>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</si>
  <si>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</si>
  <si>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</si>
  <si>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</si>
  <si>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</si>
  <si>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</si>
  <si>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</si>
  <si>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</si>
  <si>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</si>
  <si>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</si>
  <si>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</si>
  <si>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</si>
  <si>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</si>
  <si>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</si>
  <si>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</si>
  <si>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</si>
  <si>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</si>
  <si>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</si>
  <si>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</si>
  <si>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</si>
  <si>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</si>
  <si>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</si>
  <si>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</si>
  <si>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</si>
  <si>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</si>
  <si>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</si>
  <si>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</si>
  <si>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</si>
  <si>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</si>
  <si>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</si>
  <si>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</si>
  <si>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</si>
  <si>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</si>
  <si>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</si>
  <si>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</si>
  <si>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</si>
  <si>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</si>
  <si>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</si>
  <si>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</si>
  <si>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</si>
  <si>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</si>
  <si>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</si>
  <si>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</si>
  <si>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</si>
  <si>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</si>
  <si>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</si>
  <si>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</si>
  <si>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</si>
  <si>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</si>
  <si>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</si>
  <si>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</si>
  <si>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</si>
  <si>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</si>
  <si>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</si>
  <si>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</si>
  <si>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</si>
  <si>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</si>
  <si>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</si>
  <si>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</si>
  <si>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</si>
  <si>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</si>
  <si>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</si>
  <si>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</si>
  <si>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</si>
  <si>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</si>
  <si>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</si>
  <si>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</si>
  <si>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</si>
  <si>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</si>
  <si>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</si>
  <si>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</si>
  <si>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</si>
  <si>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</si>
  <si>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</si>
  <si>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</si>
  <si>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</si>
  <si>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</si>
  <si>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</si>
  <si>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</si>
  <si>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</si>
  <si>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</si>
  <si>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</si>
  <si>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</si>
  <si>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</si>
  <si>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</si>
  <si>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</si>
  <si>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</si>
  <si>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</si>
  <si>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</si>
  <si>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</si>
  <si>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</si>
  <si>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</si>
  <si>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</si>
  <si>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</si>
  <si>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</si>
  <si>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</si>
  <si>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</si>
  <si>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</si>
  <si>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</si>
  <si>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</si>
  <si>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</si>
  <si>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</si>
  <si>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</si>
  <si>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</si>
  <si>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</si>
  <si>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</si>
  <si>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</si>
  <si>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</si>
  <si>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</si>
  <si>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</si>
  <si>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</si>
  <si>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</si>
  <si>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</si>
  <si>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</si>
  <si>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</si>
  <si>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</si>
  <si>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</si>
  <si>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</si>
  <si>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</si>
  <si>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</si>
  <si>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</si>
  <si>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</si>
  <si>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</si>
  <si>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</si>
  <si>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</si>
  <si>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</si>
  <si>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</si>
  <si>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</si>
  <si>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</si>
  <si>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</si>
  <si>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</si>
  <si>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</si>
  <si>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</si>
  <si>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</si>
  <si>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</si>
  <si>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</si>
  <si>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</si>
  <si>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</si>
  <si>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</si>
  <si>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</si>
  <si>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</si>
  <si>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</si>
  <si>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</si>
  <si>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</si>
  <si>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</si>
  <si>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</si>
  <si>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</si>
  <si>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</si>
  <si>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</si>
  <si>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</si>
  <si>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</si>
  <si>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</si>
  <si>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</si>
  <si>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</si>
  <si>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</si>
  <si>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</si>
  <si>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</si>
  <si>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</si>
  <si>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</si>
  <si>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</si>
  <si>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</si>
  <si>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</si>
  <si>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</si>
  <si>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</si>
  <si>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</si>
  <si>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</si>
  <si>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</si>
  <si>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</si>
  <si>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</si>
  <si>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</si>
  <si>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</si>
  <si>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</si>
  <si>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</si>
  <si>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</si>
  <si>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</si>
  <si>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</si>
  <si>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</si>
  <si>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</si>
  <si>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</si>
  <si>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</si>
  <si>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</si>
  <si>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</si>
  <si>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</si>
  <si>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</si>
  <si>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</si>
  <si>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</si>
  <si>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</si>
  <si>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</si>
  <si>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</si>
  <si>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</si>
  <si>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</si>
  <si>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</si>
  <si>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</si>
  <si>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</si>
  <si>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</si>
  <si>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</si>
  <si>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</si>
  <si>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</si>
  <si>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</si>
  <si>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</si>
  <si>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</si>
  <si>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</si>
  <si>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</si>
  <si>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</si>
  <si>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</si>
  <si>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</si>
  <si>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</si>
  <si>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</si>
  <si>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</si>
  <si>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</si>
  <si>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</si>
  <si>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</si>
  <si>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</si>
  <si>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</si>
  <si>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</si>
  <si>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</si>
  <si>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</si>
  <si>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</si>
  <si>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</si>
  <si>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</si>
  <si>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</si>
  <si>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</si>
  <si>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</si>
  <si>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</si>
  <si>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</si>
  <si>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</si>
  <si>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</si>
  <si>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</si>
  <si>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</si>
  <si>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</si>
  <si>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</si>
  <si>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</si>
  <si>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</si>
  <si>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</si>
  <si>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</si>
  <si>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</si>
  <si>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</si>
  <si>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</si>
  <si>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</si>
  <si>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</si>
  <si>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</si>
  <si>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</si>
  <si>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</si>
  <si>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</si>
  <si>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</si>
  <si>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</si>
  <si>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</si>
  <si>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</si>
  <si>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</si>
  <si>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</si>
  <si>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</si>
  <si>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</si>
  <si>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</si>
  <si>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</si>
  <si>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</si>
  <si>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</si>
  <si>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</si>
  <si>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</si>
  <si>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</si>
  <si>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</si>
  <si>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</si>
  <si>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</si>
  <si>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</si>
  <si>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</si>
  <si>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</si>
  <si>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</si>
  <si>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</si>
  <si>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</si>
  <si>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</si>
  <si>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</si>
  <si>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</si>
  <si>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</si>
  <si>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</si>
  <si>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</si>
  <si>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</si>
  <si>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</si>
  <si>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</si>
  <si>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</si>
  <si>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</si>
  <si>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</si>
  <si>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</si>
  <si>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</si>
  <si>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</si>
  <si>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</si>
  <si>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</si>
  <si>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</si>
  <si>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</si>
  <si>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</si>
  <si>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</si>
  <si>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</si>
  <si>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</si>
  <si>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</si>
  <si>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</si>
  <si>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</si>
  <si>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</si>
  <si>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</si>
  <si>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</si>
  <si>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</si>
  <si>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</si>
  <si>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</si>
  <si>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</si>
  <si>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</si>
  <si>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</si>
  <si>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</si>
  <si>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</si>
  <si>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</si>
  <si>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</si>
  <si>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</si>
  <si>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</si>
  <si>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</si>
  <si>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</si>
  <si>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</si>
  <si>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</si>
  <si>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</si>
  <si>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</si>
  <si>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</si>
  <si>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</si>
  <si>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</si>
  <si>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</si>
  <si>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</si>
  <si>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</si>
  <si>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</si>
  <si>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</si>
  <si>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</si>
  <si>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</si>
  <si>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</si>
  <si>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</si>
  <si>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</si>
  <si>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</si>
  <si>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</si>
  <si>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</si>
  <si>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</si>
  <si>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</si>
  <si>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</si>
  <si>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</si>
  <si>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</si>
  <si>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</si>
  <si>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</si>
  <si>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</si>
  <si>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</si>
  <si>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</si>
  <si>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</si>
  <si>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</si>
  <si>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</si>
  <si>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</si>
  <si>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</si>
  <si>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</si>
  <si>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</si>
  <si>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</si>
  <si>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</si>
  <si>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</si>
  <si>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</si>
  <si>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</si>
  <si>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</si>
  <si>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</si>
  <si>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</si>
  <si>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</si>
  <si>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</si>
  <si>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</si>
  <si>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</si>
  <si>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</si>
  <si>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</si>
  <si>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</si>
  <si>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</si>
  <si>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</si>
  <si>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</si>
  <si>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</si>
  <si>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</si>
  <si>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</si>
  <si>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</si>
  <si>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</si>
  <si>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</si>
  <si>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</si>
  <si>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</si>
  <si>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</si>
  <si>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</si>
  <si>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</si>
  <si>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</si>
  <si>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</si>
  <si>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</si>
  <si>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</si>
  <si>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</si>
  <si>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</si>
  <si>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</si>
  <si>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</si>
  <si>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</si>
  <si>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</si>
  <si>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</si>
  <si>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</si>
  <si>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</si>
  <si>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</si>
  <si>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</si>
  <si>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</si>
  <si>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</si>
  <si>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</si>
  <si>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</si>
  <si>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</si>
  <si>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</si>
  <si>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</si>
  <si>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</si>
  <si>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</si>
  <si>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</si>
  <si>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</si>
  <si>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</si>
  <si>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</si>
  <si>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</si>
  <si>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</si>
  <si>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</si>
  <si>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</si>
  <si>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</si>
  <si>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</si>
  <si>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</si>
  <si>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</si>
  <si>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</si>
  <si>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</si>
  <si>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</si>
  <si>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</si>
  <si>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</si>
  <si>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</si>
  <si>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</si>
  <si>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</si>
  <si>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</si>
  <si>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</si>
  <si>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</si>
  <si>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</si>
  <si>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</si>
  <si>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</si>
  <si>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</si>
  <si>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</si>
  <si>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</si>
  <si>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</si>
  <si>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</si>
  <si>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</si>
  <si>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</si>
  <si>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</si>
  <si>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</si>
  <si>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</si>
  <si>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</si>
  <si>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</si>
  <si>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</si>
  <si>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</si>
  <si>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</si>
  <si>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</si>
  <si>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</si>
  <si>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</si>
  <si>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</si>
  <si>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</si>
  <si>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</si>
  <si>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</si>
  <si>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</si>
  <si>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</si>
  <si>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</si>
  <si>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</si>
  <si>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</si>
  <si>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</si>
  <si>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</si>
  <si>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</si>
  <si>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</si>
  <si>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</si>
  <si>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</si>
  <si>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</si>
  <si>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</si>
  <si>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</si>
  <si>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</si>
  <si>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</si>
  <si>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</si>
  <si>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</si>
  <si>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</si>
  <si>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</si>
  <si>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</si>
  <si>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</si>
  <si>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</si>
  <si>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</si>
  <si>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</si>
  <si>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</si>
  <si>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</si>
  <si>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</si>
  <si>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</si>
  <si>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</si>
  <si>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</si>
  <si>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</si>
  <si>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</si>
  <si>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</si>
  <si>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</si>
  <si>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</si>
  <si>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</si>
  <si>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</si>
  <si>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</si>
  <si>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</si>
  <si>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</si>
  <si>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</si>
  <si>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</si>
  <si>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</si>
  <si>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</si>
  <si>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</si>
  <si>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</si>
  <si>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</si>
  <si>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</si>
  <si>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</si>
  <si>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</si>
  <si>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</si>
  <si>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</si>
  <si>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</si>
  <si>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</si>
  <si>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</si>
  <si>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</si>
  <si>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</si>
  <si>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</si>
  <si>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</si>
  <si>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</si>
  <si>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</si>
  <si>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</si>
  <si>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</si>
  <si>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</si>
  <si>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</si>
  <si>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</si>
  <si>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</si>
  <si>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</si>
  <si>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</si>
  <si>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</si>
  <si>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</si>
  <si>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</si>
  <si>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</si>
  <si>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</si>
  <si>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</si>
  <si>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</si>
  <si>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</si>
  <si>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</si>
  <si>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</si>
  <si>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</si>
  <si>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</si>
  <si>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</si>
  <si>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</si>
  <si>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</si>
  <si>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</si>
  <si>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</si>
  <si>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</si>
  <si>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</si>
  <si>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</si>
  <si>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</si>
  <si>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</si>
  <si>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</si>
  <si>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</si>
  <si>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</si>
  <si>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</si>
  <si>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</si>
  <si>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</si>
  <si>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</si>
  <si>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</si>
  <si>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</si>
  <si>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</si>
  <si>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</si>
  <si>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</si>
  <si>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</si>
  <si>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</si>
  <si>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</si>
  <si>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</si>
  <si>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</si>
  <si>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</si>
  <si>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</si>
  <si>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</si>
  <si>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</si>
  <si>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</si>
  <si>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</si>
  <si>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</si>
  <si>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</si>
  <si>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</si>
  <si>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</si>
  <si>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</si>
  <si>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</si>
  <si>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</si>
  <si>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</si>
  <si>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</si>
  <si>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</si>
  <si>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</si>
  <si>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</si>
  <si>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</si>
  <si>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</si>
  <si>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</si>
  <si>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</si>
  <si>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</si>
  <si>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</si>
  <si>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</si>
  <si>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</si>
  <si>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</si>
  <si>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</si>
  <si>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</si>
  <si>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</si>
  <si>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</si>
  <si>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</si>
  <si>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</si>
  <si>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</si>
  <si>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</si>
  <si>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</si>
  <si>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</si>
  <si>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</si>
  <si>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</si>
  <si>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</si>
  <si>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</si>
  <si>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</si>
  <si>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</si>
  <si>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</si>
  <si>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</si>
  <si>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</si>
  <si>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</si>
  <si>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</si>
  <si>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</si>
  <si>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</si>
  <si>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</si>
  <si>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</si>
  <si>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</si>
  <si>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</si>
  <si>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</si>
  <si>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</si>
  <si>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</si>
  <si>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</si>
  <si>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</si>
  <si>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</si>
  <si>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</si>
  <si>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</si>
  <si>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</si>
  <si>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</si>
  <si>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</si>
  <si>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</si>
  <si>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</si>
  <si>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</si>
  <si>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</si>
  <si>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</si>
  <si>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</si>
  <si>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</si>
  <si>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</si>
  <si>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</si>
  <si>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</si>
  <si>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</si>
  <si>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</si>
  <si>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</si>
  <si>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</si>
  <si>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</si>
  <si>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</si>
  <si>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</si>
  <si>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</si>
  <si>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</si>
  <si>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</si>
  <si>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</si>
  <si>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</si>
  <si>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</si>
  <si>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</si>
  <si>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</si>
  <si>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</si>
  <si>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</si>
  <si>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</si>
  <si>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</si>
  <si>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</si>
  <si>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</si>
  <si>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</si>
  <si>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</si>
  <si>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</si>
  <si>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</si>
  <si>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</si>
  <si>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</si>
  <si>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</si>
  <si>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</si>
  <si>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</si>
  <si>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</si>
  <si>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</si>
  <si>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</si>
  <si>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</si>
  <si>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</si>
  <si>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</si>
  <si>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</si>
  <si>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</si>
  <si>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</si>
  <si>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</si>
  <si>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</si>
  <si>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</si>
  <si>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</si>
  <si>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</si>
  <si>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</si>
  <si>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</si>
  <si>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</si>
  <si>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</si>
  <si>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</si>
  <si>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</si>
  <si>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</si>
  <si>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</si>
  <si>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</si>
  <si>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</si>
  <si>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</si>
  <si>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</si>
  <si>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</si>
  <si>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</si>
  <si>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</si>
  <si>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</si>
  <si>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</si>
  <si>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</si>
  <si>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</si>
  <si>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</si>
  <si>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</si>
  <si>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</si>
  <si>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</si>
  <si>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</si>
  <si>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</si>
  <si>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</si>
  <si>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</si>
  <si>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</si>
  <si>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</si>
  <si>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</si>
  <si>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</si>
  <si>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</si>
  <si>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</si>
  <si>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</si>
  <si>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</si>
  <si>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</si>
  <si>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</si>
  <si>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</si>
  <si>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</si>
  <si>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</si>
  <si>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</si>
  <si>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</si>
  <si>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</si>
  <si>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</si>
  <si>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</si>
  <si>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</si>
  <si>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</si>
  <si>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</si>
  <si>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</si>
  <si>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</si>
  <si>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</si>
  <si>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</si>
  <si>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</si>
  <si>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</si>
  <si>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</si>
  <si>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</si>
  <si>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</si>
  <si>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</si>
  <si>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</si>
  <si>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</si>
  <si>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</si>
  <si>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</si>
  <si>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</si>
  <si>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</si>
  <si>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</si>
  <si>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</si>
  <si>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</si>
  <si>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</si>
  <si>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</si>
  <si>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</si>
  <si>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</si>
  <si>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</si>
  <si>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</si>
  <si>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</si>
  <si>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</si>
  <si>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</si>
  <si>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</si>
  <si>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</si>
  <si>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</si>
  <si>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</si>
  <si>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</si>
  <si>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</si>
  <si>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</si>
  <si>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</si>
  <si>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</si>
  <si>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</si>
  <si>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</si>
  <si>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</si>
  <si>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</si>
  <si>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</si>
  <si>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</si>
  <si>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</si>
  <si>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</si>
  <si>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</si>
  <si>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</si>
  <si>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</si>
  <si>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</si>
  <si>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</si>
  <si>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</si>
  <si>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</si>
  <si>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</si>
  <si>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</si>
  <si>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</si>
  <si>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</si>
  <si>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</si>
  <si>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</si>
  <si>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</si>
  <si>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</si>
  <si>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</si>
  <si>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</si>
  <si>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</si>
  <si>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</si>
  <si>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</si>
  <si>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</si>
  <si>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</si>
  <si>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</si>
  <si>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</si>
  <si>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</si>
  <si>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</si>
  <si>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</si>
  <si>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</si>
  <si>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</si>
  <si>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</si>
  <si>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</si>
  <si>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</si>
  <si>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</si>
  <si>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</si>
  <si>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</si>
  <si>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</si>
  <si>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</si>
  <si>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</si>
  <si>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</si>
  <si>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</si>
  <si>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</si>
  <si>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</si>
  <si>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</si>
  <si>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</si>
  <si>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</si>
  <si>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</si>
  <si>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</si>
  <si>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</si>
  <si>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</si>
  <si>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</si>
  <si>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</si>
  <si>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</si>
  <si>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</si>
  <si>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</si>
  <si>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</si>
  <si>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</si>
  <si>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</si>
  <si>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</si>
  <si>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</si>
  <si>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</si>
  <si>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</si>
  <si>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</si>
  <si>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</si>
  <si>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</si>
  <si>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</si>
  <si>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</si>
  <si>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</si>
  <si>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</si>
  <si>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</si>
  <si>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</si>
  <si>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</si>
  <si>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</si>
  <si>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</si>
  <si>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</si>
  <si>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</si>
  <si>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</si>
  <si>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</si>
  <si>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</si>
  <si>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</si>
  <si>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</si>
  <si>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</si>
  <si>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</si>
  <si>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</si>
  <si>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</si>
  <si>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</si>
  <si>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</si>
  <si>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</si>
  <si>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</si>
  <si>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</si>
  <si>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</si>
  <si>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</si>
  <si>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</si>
  <si>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</si>
  <si>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</si>
  <si>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</si>
  <si>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</si>
  <si>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</si>
  <si>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</si>
  <si>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</si>
  <si>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</si>
  <si>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</si>
  <si>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</si>
  <si>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</si>
  <si>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</si>
  <si>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</si>
  <si>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</si>
  <si>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</si>
  <si>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</si>
  <si>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</si>
  <si>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</si>
  <si>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</si>
  <si>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</si>
  <si>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</si>
  <si>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</si>
  <si>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</si>
  <si>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</si>
  <si>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</si>
  <si>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</si>
  <si>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</si>
  <si>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</si>
  <si>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</si>
  <si>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</si>
  <si>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</si>
  <si>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</si>
  <si>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</si>
  <si>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</si>
  <si>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</si>
  <si>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</si>
  <si>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</si>
  <si>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</si>
  <si>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</si>
  <si>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</si>
  <si>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</si>
  <si>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</si>
  <si>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</si>
  <si>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</si>
  <si>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</si>
  <si>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</si>
  <si>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</si>
  <si>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</si>
  <si>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</si>
  <si>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</si>
  <si>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</si>
  <si>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</si>
  <si>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</si>
  <si>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</si>
  <si>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</si>
  <si>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</si>
  <si>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</si>
  <si>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</si>
  <si>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</si>
  <si>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</si>
  <si>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</si>
  <si>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</si>
  <si>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</si>
  <si>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</si>
  <si>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</si>
  <si>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</si>
  <si>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</si>
  <si>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</si>
  <si>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</si>
  <si>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</si>
  <si>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</si>
  <si>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</si>
  <si>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</si>
  <si>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</si>
  <si>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</si>
  <si>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</si>
  <si>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</si>
  <si>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</si>
  <si>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</si>
  <si>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</si>
  <si>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</si>
  <si>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</si>
  <si>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</si>
  <si>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</si>
  <si>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</si>
  <si>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</si>
  <si>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</si>
  <si>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</si>
  <si>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</si>
  <si>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</si>
  <si>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</si>
  <si>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</si>
  <si>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</si>
  <si>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</si>
  <si>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</si>
  <si>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</si>
  <si>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</si>
  <si>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</si>
  <si>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</si>
  <si>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</si>
  <si>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</si>
  <si>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</si>
  <si>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</si>
  <si>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</si>
  <si>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</si>
  <si>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</si>
  <si>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</si>
  <si>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</si>
  <si>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</si>
  <si>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</si>
  <si>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</si>
  <si>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</si>
  <si>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</si>
  <si>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</si>
  <si>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</si>
  <si>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</si>
  <si>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</si>
  <si>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</si>
  <si>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</si>
  <si>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</si>
  <si>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</si>
  <si>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</si>
  <si>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</si>
  <si>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</si>
  <si>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</si>
  <si>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</si>
  <si>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</si>
  <si>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</si>
  <si>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</si>
  <si>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</si>
  <si>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</si>
  <si>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</si>
  <si>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</si>
  <si>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</si>
  <si>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</si>
  <si>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</si>
  <si>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</si>
  <si>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</si>
  <si>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</si>
  <si>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</si>
  <si>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</si>
  <si>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</si>
  <si>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</si>
  <si>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</si>
  <si>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</si>
  <si>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</si>
  <si>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</si>
  <si>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</si>
  <si>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</si>
  <si>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</si>
  <si>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</si>
  <si>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</si>
  <si>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</si>
  <si>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</si>
  <si>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</si>
  <si>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</si>
  <si>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</si>
  <si>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</si>
  <si>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</si>
  <si>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</si>
  <si>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</si>
  <si>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</si>
  <si>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</si>
  <si>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</si>
  <si>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</si>
  <si>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</si>
  <si>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</si>
  <si>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</si>
  <si>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</si>
  <si>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</si>
  <si>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</si>
  <si>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</si>
  <si>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</si>
  <si>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</si>
  <si>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</si>
  <si>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</si>
  <si>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</si>
  <si>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</si>
  <si>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</si>
  <si>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</si>
  <si>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</si>
  <si>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</si>
  <si>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</si>
  <si>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</si>
  <si>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</si>
  <si>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</si>
  <si>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</si>
  <si>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</si>
  <si>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</si>
  <si>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</si>
  <si>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</si>
  <si>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</si>
  <si>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</si>
  <si>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</si>
  <si>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</si>
  <si>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</si>
  <si>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</si>
  <si>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</si>
  <si>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</si>
  <si>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</si>
  <si>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</si>
  <si>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</si>
  <si>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</si>
  <si>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</si>
  <si>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</si>
  <si>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</si>
  <si>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</si>
  <si>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</si>
  <si>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</si>
  <si>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</si>
  <si>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</si>
  <si>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</si>
  <si>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</si>
  <si>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</si>
  <si>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</si>
  <si>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</si>
  <si>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</si>
  <si>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</si>
  <si>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</si>
  <si>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</si>
  <si>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</si>
  <si>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</si>
  <si>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</si>
  <si>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</si>
  <si>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</si>
  <si>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</si>
  <si>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</si>
  <si>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</si>
  <si>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</si>
  <si>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</si>
  <si>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</si>
  <si>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</si>
  <si>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</si>
  <si>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</si>
  <si>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</si>
  <si>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</si>
  <si>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</si>
  <si>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</si>
  <si>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</si>
  <si>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</si>
  <si>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</si>
  <si>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</si>
  <si>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</si>
  <si>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</si>
  <si>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</si>
  <si>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</si>
  <si>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</si>
  <si>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</si>
  <si>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</si>
  <si>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</si>
  <si>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</si>
  <si>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</si>
  <si>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</si>
  <si>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</si>
  <si>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</si>
  <si>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</si>
  <si>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</si>
  <si>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</si>
  <si>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</si>
  <si>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</si>
  <si>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</si>
  <si>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</si>
  <si>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</si>
  <si>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</si>
  <si>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</si>
  <si>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</si>
  <si>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</si>
  <si>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</si>
  <si>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</si>
  <si>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</si>
  <si>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</si>
  <si>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</si>
  <si>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</si>
  <si>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</si>
  <si>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</si>
  <si>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</si>
  <si>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</si>
  <si>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</si>
  <si>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</si>
  <si>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</si>
  <si>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</si>
  <si>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</si>
  <si>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</si>
  <si>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</si>
  <si>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</si>
  <si>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</si>
  <si>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</si>
  <si>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</si>
  <si>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</si>
  <si>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</si>
  <si>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</si>
  <si>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</si>
  <si>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</si>
  <si>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</si>
  <si>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</si>
  <si>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</si>
  <si>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</si>
  <si>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</si>
  <si>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</si>
  <si>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</si>
  <si>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</si>
  <si>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</si>
  <si>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</si>
  <si>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</si>
  <si>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</si>
  <si>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</si>
  <si>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</si>
  <si>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</si>
  <si>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</si>
  <si>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</si>
  <si>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</si>
  <si>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</si>
  <si>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</si>
  <si>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</si>
  <si>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</si>
  <si>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</si>
  <si>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</si>
  <si>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</si>
  <si>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</si>
  <si>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</si>
  <si>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</si>
  <si>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</si>
  <si>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</si>
  <si>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</si>
  <si>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</si>
  <si>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</si>
  <si>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</si>
  <si>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</si>
  <si>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</si>
  <si>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</si>
  <si>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</si>
  <si>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</si>
  <si>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</si>
  <si>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</si>
  <si>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</si>
  <si>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</si>
  <si>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</si>
  <si>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</si>
  <si>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</si>
  <si>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</si>
  <si>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</si>
  <si>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</si>
  <si>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</si>
  <si>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</si>
  <si>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</si>
  <si>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</si>
  <si>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</si>
  <si>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</si>
  <si>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</si>
  <si>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</si>
  <si>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</si>
  <si>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</si>
  <si>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</si>
  <si>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</si>
  <si>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</si>
  <si>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</si>
  <si>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</si>
  <si>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</si>
  <si>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</si>
  <si>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</si>
  <si>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</si>
  <si>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</si>
  <si>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</si>
  <si>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</si>
  <si>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</si>
  <si>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</si>
  <si>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</si>
  <si>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</si>
  <si>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</si>
  <si>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</si>
  <si>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</si>
  <si>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</si>
  <si>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</si>
  <si>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</si>
  <si>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</si>
  <si>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</si>
  <si>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</si>
  <si>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</si>
  <si>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</si>
  <si>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</si>
  <si>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</si>
  <si>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</si>
  <si>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</si>
  <si>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</si>
  <si>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</si>
  <si>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</si>
  <si>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</si>
  <si>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</si>
  <si>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</si>
  <si>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</si>
  <si>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</si>
  <si>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</si>
  <si>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</si>
  <si>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</si>
  <si>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</si>
  <si>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</si>
  <si>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</si>
  <si>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</si>
  <si>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</si>
  <si>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</si>
  <si>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</si>
  <si>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</si>
  <si>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</si>
  <si>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</si>
  <si>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</si>
  <si>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</si>
  <si>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</si>
  <si>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</si>
  <si>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</si>
  <si>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</si>
  <si>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</si>
  <si>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</si>
  <si>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</si>
  <si>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</si>
  <si>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</si>
  <si>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</si>
  <si>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</si>
  <si>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</si>
  <si>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</si>
  <si>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</si>
  <si>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</si>
  <si>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</si>
  <si>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</si>
  <si>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</si>
  <si>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</si>
  <si>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</si>
  <si>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</si>
  <si>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</si>
  <si>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</si>
  <si>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</si>
  <si>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</si>
  <si>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</si>
  <si>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</si>
  <si>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</si>
  <si>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</si>
  <si>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</si>
  <si>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</si>
  <si>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</si>
  <si>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</si>
  <si>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</si>
  <si>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</si>
  <si>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</si>
  <si>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</si>
  <si>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</si>
  <si>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</si>
  <si>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</si>
  <si>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</si>
  <si>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</si>
  <si>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</si>
  <si>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</si>
  <si>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</si>
  <si>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</si>
  <si>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</si>
  <si>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</si>
  <si>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</si>
  <si>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</si>
  <si>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</si>
  <si>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</si>
  <si>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</si>
  <si>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</si>
  <si>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</si>
  <si>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</si>
  <si>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</si>
  <si>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</si>
  <si>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</si>
  <si>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</si>
  <si>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</si>
  <si>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</si>
  <si>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</si>
  <si>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</si>
  <si>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</si>
  <si>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</si>
  <si>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</si>
  <si>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</si>
  <si>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</si>
  <si>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</si>
  <si>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</si>
  <si>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</si>
  <si>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</si>
  <si>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</si>
  <si>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</si>
  <si>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</si>
  <si>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</si>
  <si>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</si>
  <si>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</si>
  <si>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</si>
  <si>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</si>
  <si>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</si>
  <si>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</si>
  <si>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</si>
  <si>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</si>
  <si>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</si>
  <si>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</si>
  <si>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</si>
  <si>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</si>
  <si>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</si>
  <si>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</si>
  <si>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</si>
  <si>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</si>
  <si>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</si>
  <si>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</si>
  <si>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</si>
  <si>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</si>
  <si>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</si>
  <si>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</si>
  <si>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</si>
  <si>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</si>
  <si>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</si>
  <si>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</si>
  <si>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</si>
  <si>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</si>
  <si>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</si>
  <si>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</si>
  <si>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</si>
  <si>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</si>
  <si>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</si>
  <si>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</si>
  <si>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</si>
  <si>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</si>
  <si>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</si>
  <si>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</si>
  <si>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</si>
  <si>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</si>
  <si>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</si>
  <si>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</si>
  <si>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</si>
  <si>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</si>
  <si>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</si>
  <si>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</si>
  <si>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</si>
  <si>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</si>
  <si>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</si>
  <si>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</si>
  <si>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</si>
  <si>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</si>
  <si>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</si>
  <si>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</si>
  <si>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</si>
  <si>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</si>
  <si>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</si>
  <si>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</si>
  <si>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</si>
  <si>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</si>
  <si>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</si>
  <si>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</si>
  <si>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</si>
  <si>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</si>
  <si>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</si>
  <si>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</si>
  <si>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</si>
  <si>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</si>
  <si>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</si>
  <si>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</si>
  <si>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</si>
  <si>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</si>
  <si>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</si>
  <si>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</si>
  <si>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</si>
  <si>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</si>
  <si>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</si>
  <si>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</si>
  <si>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</si>
  <si>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</si>
  <si>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</si>
  <si>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</si>
  <si>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</si>
  <si>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</si>
  <si>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</si>
  <si>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</si>
  <si>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</si>
  <si>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</si>
  <si>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</si>
  <si>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</si>
  <si>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</si>
  <si>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</si>
  <si>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</si>
  <si>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</si>
  <si>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</si>
  <si>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</si>
  <si>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</si>
  <si>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</si>
  <si>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</si>
  <si>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</si>
  <si>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</si>
  <si>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</si>
  <si>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</si>
  <si>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</si>
  <si>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</si>
  <si>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</si>
  <si>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</si>
  <si>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</si>
  <si>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</si>
  <si>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</si>
  <si>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</si>
  <si>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</si>
  <si>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</si>
  <si>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</si>
  <si>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</si>
  <si>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</si>
  <si>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</si>
  <si>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</si>
  <si>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</si>
  <si>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</si>
  <si>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</si>
  <si>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</si>
  <si>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</si>
  <si>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</si>
  <si>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</si>
  <si>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</si>
  <si>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</si>
  <si>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</si>
  <si>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</si>
  <si>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</si>
  <si>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</si>
  <si>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</si>
  <si>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</si>
  <si>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</si>
  <si>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</si>
  <si>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</si>
  <si>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</si>
  <si>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</si>
  <si>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</si>
  <si>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</si>
  <si>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</si>
  <si>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</si>
  <si>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</si>
  <si>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</si>
  <si>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</si>
  <si>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</si>
  <si>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</si>
  <si>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</si>
  <si>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</si>
  <si>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</si>
  <si>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</si>
  <si>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</si>
  <si>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</si>
  <si>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</si>
  <si>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</si>
  <si>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</si>
  <si>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</si>
  <si>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</si>
  <si>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</si>
  <si>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</si>
  <si>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</si>
  <si>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</si>
  <si>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</si>
  <si>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</si>
  <si>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</si>
  <si>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</si>
  <si>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</si>
  <si>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</si>
  <si>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</si>
  <si>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</si>
  <si>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</si>
  <si>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</si>
  <si>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</si>
  <si>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</si>
  <si>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</si>
  <si>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</si>
  <si>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</si>
  <si>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</si>
  <si>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</si>
  <si>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</si>
  <si>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</si>
  <si>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</si>
  <si>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</si>
  <si>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</si>
  <si>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</si>
  <si>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</si>
  <si>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</si>
  <si>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</si>
  <si>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</si>
  <si>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</si>
  <si>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</si>
  <si>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</si>
  <si>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</si>
  <si>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</si>
  <si>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</si>
  <si>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</si>
  <si>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</si>
  <si>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</si>
  <si>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</si>
  <si>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</si>
  <si>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</si>
  <si>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</si>
  <si>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</si>
  <si>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</si>
  <si>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</si>
  <si>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</si>
  <si>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</si>
  <si>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</si>
  <si>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</si>
  <si>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</si>
  <si>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</si>
  <si>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</si>
  <si>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</si>
  <si>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</si>
  <si>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</si>
  <si>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</si>
  <si>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</si>
  <si>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</si>
  <si>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</si>
  <si>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</si>
  <si>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</si>
  <si>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</si>
  <si>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</si>
  <si>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</si>
  <si>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</si>
  <si>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</si>
  <si>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</si>
  <si>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</si>
  <si>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</si>
  <si>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</si>
  <si>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</si>
  <si>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</si>
  <si>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</si>
  <si>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</si>
  <si>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</si>
  <si>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</si>
  <si>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</si>
  <si>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</si>
  <si>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</si>
  <si>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</si>
  <si>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</si>
  <si>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</si>
  <si>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</si>
  <si>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</si>
  <si>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</si>
  <si>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</si>
  <si>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</si>
  <si>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</si>
  <si>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</si>
  <si>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</si>
  <si>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</si>
  <si>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</si>
  <si>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</si>
  <si>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</si>
  <si>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</si>
  <si>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</si>
  <si>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</si>
  <si>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</si>
  <si>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</si>
  <si>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</si>
  <si>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</si>
  <si>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</si>
  <si>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</si>
  <si>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</si>
  <si>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</si>
  <si>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</si>
  <si>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</si>
  <si>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</si>
  <si>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</si>
  <si>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</si>
  <si>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</si>
  <si>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</si>
  <si>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</si>
  <si>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</si>
  <si>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</si>
  <si>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</si>
  <si>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</si>
  <si>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</si>
  <si>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</si>
  <si>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</si>
  <si>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</si>
  <si>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</si>
  <si>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</si>
  <si>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</si>
  <si>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</si>
  <si>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</si>
  <si>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</si>
  <si>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</si>
  <si>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</si>
  <si>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</si>
  <si>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</si>
  <si>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</si>
  <si>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</si>
  <si>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</si>
  <si>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</si>
  <si>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</si>
  <si>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</si>
  <si>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</si>
  <si>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</si>
  <si>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</si>
  <si>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</si>
  <si>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</si>
  <si>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</si>
  <si>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</si>
  <si>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</si>
  <si>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</si>
  <si>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</si>
  <si>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</si>
  <si>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</si>
  <si>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</si>
  <si>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</si>
  <si>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</si>
  <si>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</si>
  <si>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</si>
  <si>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</si>
  <si>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</si>
  <si>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</si>
  <si>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</si>
  <si>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</si>
  <si>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</si>
  <si>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</si>
  <si>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</si>
  <si>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</si>
  <si>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</si>
  <si>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</si>
  <si>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</si>
  <si>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</si>
  <si>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</si>
  <si>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</si>
  <si>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</si>
  <si>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</si>
  <si>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</si>
  <si>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</si>
  <si>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</si>
  <si>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</si>
  <si>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</si>
  <si>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</si>
  <si>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</si>
  <si>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</si>
  <si>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</si>
  <si>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</si>
  <si>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</si>
  <si>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</si>
  <si>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</si>
  <si>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</si>
  <si>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</si>
  <si>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</si>
  <si>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</si>
  <si>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</si>
  <si>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</si>
  <si>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</si>
  <si>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</si>
  <si>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</si>
  <si>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</si>
  <si>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</si>
  <si>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</si>
  <si>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</si>
  <si>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</si>
  <si>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</si>
  <si>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</si>
  <si>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</si>
  <si>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</si>
  <si>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</si>
  <si>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</si>
  <si>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</si>
  <si>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</si>
  <si>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</si>
  <si>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</si>
  <si>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</si>
  <si>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</si>
  <si>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</si>
  <si>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</si>
  <si>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</si>
  <si>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</si>
  <si>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</si>
  <si>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</si>
  <si>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</si>
  <si>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</si>
  <si>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</si>
  <si>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</si>
  <si>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</si>
  <si>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</si>
  <si>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</si>
  <si>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</si>
  <si>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</si>
  <si>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</si>
  <si>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</si>
  <si>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</si>
  <si>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</si>
  <si>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</si>
  <si>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</si>
  <si>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</si>
  <si>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</si>
  <si>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</si>
  <si>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</si>
  <si>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</si>
  <si>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</si>
  <si>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</si>
  <si>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</si>
  <si>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</si>
  <si>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</si>
  <si>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</si>
  <si>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</si>
  <si>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</si>
  <si>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</si>
  <si>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</si>
  <si>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</si>
  <si>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</si>
  <si>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</si>
  <si>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</si>
  <si>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</si>
  <si>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</si>
  <si>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</si>
  <si>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</si>
  <si>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</si>
  <si>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</si>
  <si>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</si>
  <si>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</si>
  <si>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</si>
  <si>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</si>
  <si>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</si>
  <si>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</si>
  <si>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</si>
  <si>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</si>
  <si>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</si>
  <si>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</si>
  <si>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</si>
  <si>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</si>
  <si>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</si>
  <si>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</si>
  <si>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</si>
  <si>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</si>
  <si>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</si>
  <si>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</si>
  <si>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</si>
  <si>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</si>
  <si>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</si>
  <si>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</si>
  <si>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</si>
  <si>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</si>
  <si>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</si>
  <si>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</si>
  <si>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</si>
  <si>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</si>
  <si>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</si>
  <si>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</si>
  <si>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</si>
  <si>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</si>
  <si>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</si>
  <si>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</si>
  <si>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</si>
  <si>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</si>
  <si>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</si>
  <si>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</si>
  <si>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</si>
  <si>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</si>
  <si>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</si>
  <si>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</si>
  <si>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</si>
  <si>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</si>
  <si>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</si>
  <si>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</si>
  <si>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</si>
  <si>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</si>
  <si>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</si>
  <si>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</si>
  <si>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</si>
  <si>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</si>
  <si>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</si>
  <si>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</si>
  <si>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</si>
  <si>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</si>
  <si>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</si>
  <si>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</si>
  <si>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</si>
  <si>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</si>
  <si>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</si>
  <si>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</si>
  <si>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</si>
  <si>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</si>
  <si>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</si>
  <si>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</si>
  <si>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</si>
  <si>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</si>
  <si>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</si>
  <si>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</si>
  <si>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</si>
  <si>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</si>
  <si>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</si>
  <si>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</si>
  <si>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</si>
  <si>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</si>
  <si>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</si>
  <si>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</si>
  <si>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</si>
  <si>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</si>
  <si>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</si>
  <si>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</si>
  <si>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</si>
  <si>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</si>
  <si>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</si>
  <si>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</si>
  <si>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</si>
  <si>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</si>
  <si>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</si>
  <si>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</si>
  <si>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</si>
  <si>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</si>
  <si>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</si>
  <si>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</si>
  <si>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</si>
  <si>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</si>
  <si>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</si>
  <si>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</si>
  <si>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</si>
  <si>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</si>
  <si>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</si>
  <si>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</si>
  <si>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</si>
  <si>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</si>
  <si>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</si>
  <si>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</si>
  <si>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</si>
  <si>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</si>
  <si>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</si>
  <si>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</si>
  <si>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</si>
  <si>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</si>
  <si>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</si>
  <si>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</si>
  <si>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</si>
  <si>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</si>
  <si>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</si>
  <si>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</si>
  <si>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</si>
  <si>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</si>
  <si>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</si>
  <si>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</si>
  <si>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</si>
  <si>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</si>
  <si>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</si>
  <si>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</si>
  <si>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</si>
  <si>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</si>
  <si>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</si>
  <si>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</si>
  <si>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</si>
  <si>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</si>
  <si>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</si>
  <si>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</si>
  <si>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</si>
  <si>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</si>
  <si>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</si>
  <si>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</si>
  <si>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</si>
  <si>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</si>
  <si>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</si>
  <si>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</si>
  <si>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</si>
  <si>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</si>
  <si>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</si>
  <si>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</si>
  <si>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</si>
  <si>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</si>
  <si>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</si>
  <si>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</si>
  <si>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</si>
  <si>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</si>
  <si>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</si>
  <si>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</si>
  <si>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</si>
  <si>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</si>
  <si>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</si>
  <si>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</si>
  <si>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</si>
  <si>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</si>
  <si>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</si>
  <si>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</si>
  <si>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</si>
  <si>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</si>
  <si>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</si>
  <si>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</si>
  <si>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</si>
  <si>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</si>
  <si>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</si>
  <si>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</si>
  <si>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</si>
  <si>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</si>
  <si>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</si>
  <si>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</si>
  <si>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</si>
  <si>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</si>
  <si>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</si>
  <si>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</si>
  <si>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</si>
  <si>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</si>
  <si>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</si>
  <si>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</si>
  <si>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</si>
  <si>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</si>
  <si>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</si>
  <si>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</si>
  <si>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</si>
  <si>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</si>
  <si>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</si>
  <si>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</si>
  <si>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</si>
  <si>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</si>
  <si>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</si>
  <si>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</si>
  <si>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</si>
  <si>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</si>
  <si>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</si>
  <si>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</si>
  <si>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</si>
  <si>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</si>
  <si>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</si>
  <si>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</si>
  <si>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</si>
  <si>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</si>
  <si>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</si>
  <si>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</si>
  <si>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</si>
  <si>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</si>
  <si>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</si>
  <si>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</si>
  <si>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</si>
  <si>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</si>
  <si>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</si>
  <si>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</si>
  <si>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</si>
  <si>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</si>
  <si>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</si>
  <si>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</si>
  <si>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</si>
  <si>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</si>
  <si>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</si>
  <si>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</si>
  <si>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</si>
  <si>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</si>
  <si>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</si>
  <si>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</si>
  <si>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</si>
  <si>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</si>
  <si>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</si>
  <si>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</si>
  <si>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</si>
  <si>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</si>
  <si>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</si>
  <si>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</si>
  <si>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</si>
  <si>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</si>
  <si>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</si>
  <si>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</si>
  <si>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</si>
  <si>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</si>
  <si>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</si>
  <si>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</si>
  <si>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</si>
  <si>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</si>
  <si>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</si>
  <si>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</si>
  <si>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</si>
  <si>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</si>
  <si>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</si>
  <si>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</si>
  <si>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</si>
  <si>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</si>
  <si>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</si>
  <si>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</si>
  <si>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</si>
  <si>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</si>
  <si>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</si>
  <si>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</si>
  <si>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</si>
  <si>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</si>
  <si>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</si>
  <si>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</si>
  <si>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</si>
  <si>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</si>
  <si>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</si>
  <si>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</si>
  <si>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</si>
  <si>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</si>
  <si>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</si>
  <si>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</si>
  <si>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</si>
  <si>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</si>
  <si>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</si>
  <si>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</si>
  <si>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</si>
  <si>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</si>
  <si>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</si>
  <si>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</si>
  <si>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</si>
  <si>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</si>
  <si>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</si>
  <si>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</si>
  <si>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</si>
  <si>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</si>
  <si>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</si>
  <si>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</si>
  <si>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</si>
  <si>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</si>
  <si>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</si>
  <si>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</si>
  <si>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</si>
  <si>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</si>
  <si>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</si>
  <si>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</si>
  <si>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</si>
  <si>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</si>
  <si>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</si>
  <si>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</si>
  <si>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</si>
  <si>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</si>
  <si>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</si>
  <si>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</si>
  <si>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</si>
  <si>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</si>
  <si>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</si>
  <si>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</si>
  <si>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</si>
  <si>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</si>
  <si>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</si>
  <si>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</si>
  <si>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</si>
  <si>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</si>
  <si>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</si>
  <si>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</si>
  <si>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</si>
  <si>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</si>
  <si>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</si>
  <si>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</si>
  <si>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</si>
  <si>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</si>
  <si>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</si>
  <si>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</si>
  <si>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</si>
  <si>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</si>
  <si>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</si>
  <si>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</si>
  <si>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</si>
  <si>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</si>
  <si>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</si>
  <si>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</si>
  <si>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</si>
  <si>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</si>
  <si>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</si>
  <si>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</si>
  <si>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</si>
  <si>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</si>
  <si>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</si>
  <si>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</si>
  <si>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</si>
  <si>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</si>
  <si>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</si>
  <si>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</si>
  <si>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</si>
  <si>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</si>
  <si>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</si>
  <si>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</si>
  <si>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</si>
  <si>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</si>
  <si>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</si>
  <si>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</si>
  <si>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</si>
  <si>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</si>
  <si>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</si>
  <si>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</si>
  <si>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</si>
  <si>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</si>
  <si>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</si>
  <si>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</si>
  <si>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</si>
  <si>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</si>
  <si>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</si>
  <si>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</si>
  <si>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</si>
  <si>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</si>
  <si>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</si>
  <si>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</si>
  <si>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</si>
  <si>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</si>
  <si>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</si>
  <si>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</si>
  <si>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</si>
  <si>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</si>
  <si>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</si>
  <si>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</si>
  <si>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</si>
  <si>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</si>
  <si>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</si>
  <si>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</si>
  <si>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</si>
  <si>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</si>
  <si>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</si>
  <si>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</si>
  <si>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</si>
  <si>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</si>
  <si>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</si>
  <si>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</si>
  <si>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</si>
  <si>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</si>
  <si>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</si>
  <si>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</si>
  <si>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</si>
  <si>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</si>
  <si>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</si>
  <si>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</si>
  <si>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</si>
  <si>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</si>
  <si>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</si>
  <si>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</si>
  <si>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</si>
  <si>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</si>
  <si>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</si>
  <si>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</si>
  <si>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</si>
  <si>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</si>
  <si>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</si>
  <si>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</si>
  <si>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</si>
  <si>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</si>
  <si>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</si>
  <si>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</si>
  <si>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</si>
  <si>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</si>
  <si>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</si>
  <si>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</si>
  <si>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</si>
  <si>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</si>
  <si>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</si>
  <si>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</si>
  <si>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</si>
  <si>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</si>
  <si>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</si>
  <si>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</si>
  <si>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</si>
  <si>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</si>
  <si>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</si>
  <si>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</si>
  <si>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</si>
  <si>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</si>
  <si>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</si>
  <si>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</si>
  <si>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</si>
  <si>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</si>
  <si>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</si>
  <si>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</si>
  <si>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</si>
  <si>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</si>
  <si>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</si>
  <si>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</si>
  <si>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</si>
  <si>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</si>
  <si>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</si>
  <si>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</si>
  <si>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</si>
  <si>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</si>
  <si>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</si>
  <si>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</si>
  <si>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</si>
  <si>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</si>
  <si>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</si>
  <si>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</si>
  <si>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</si>
  <si>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</si>
  <si>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</si>
  <si>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</si>
  <si>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</si>
  <si>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</si>
  <si>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</si>
  <si>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</si>
  <si>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</si>
  <si>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</si>
  <si>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</si>
  <si>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</si>
  <si>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</si>
  <si>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</si>
  <si>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</si>
  <si>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</si>
  <si>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</si>
  <si>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</si>
  <si>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</si>
  <si>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</si>
  <si>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</si>
  <si>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</si>
  <si>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</si>
  <si>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</si>
  <si>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</si>
  <si>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</si>
  <si>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</si>
  <si>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</si>
  <si>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</si>
  <si>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</si>
  <si>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</si>
  <si>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</si>
  <si>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</si>
  <si>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</si>
  <si>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</si>
  <si>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</si>
  <si>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</si>
  <si>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</si>
  <si>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</si>
  <si>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</si>
  <si>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</si>
  <si>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</si>
  <si>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</si>
  <si>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</si>
  <si>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</si>
  <si>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</si>
  <si>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</si>
  <si>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</si>
  <si>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</si>
  <si>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</si>
  <si>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</si>
  <si>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</si>
  <si>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</si>
  <si>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</si>
  <si>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</si>
  <si>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</si>
  <si>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</si>
  <si>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</si>
  <si>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</si>
  <si>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</si>
  <si>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</si>
  <si>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</si>
  <si>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</si>
  <si>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</si>
  <si>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</si>
  <si>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</si>
  <si>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</si>
  <si>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</si>
  <si>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</si>
  <si>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</si>
  <si>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</si>
  <si>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</si>
  <si>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</si>
  <si>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</si>
  <si>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</si>
  <si>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</si>
  <si>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</si>
  <si>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</si>
  <si>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</si>
  <si>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</si>
  <si>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</si>
  <si>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</si>
  <si>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</si>
  <si>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</si>
  <si>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</si>
  <si>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</si>
  <si>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</si>
  <si>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</si>
  <si>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</si>
  <si>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</si>
  <si>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</si>
  <si>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</si>
  <si>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</si>
  <si>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</si>
  <si>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</si>
  <si>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</si>
  <si>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</si>
  <si>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</si>
  <si>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</si>
  <si>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</si>
  <si>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</si>
  <si>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</si>
  <si>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</si>
  <si>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</si>
  <si>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</si>
  <si>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</si>
  <si>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</si>
  <si>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</si>
  <si>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</si>
  <si>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</si>
  <si>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</si>
  <si>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</si>
  <si>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</si>
  <si>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</si>
  <si>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</si>
  <si>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</si>
  <si>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</si>
  <si>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</si>
  <si>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</si>
  <si>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</si>
  <si>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</si>
  <si>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</si>
  <si>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</si>
  <si>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</si>
  <si>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</si>
  <si>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</si>
  <si>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</si>
  <si>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</si>
  <si>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</si>
  <si>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</si>
  <si>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</si>
  <si>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</si>
  <si>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</si>
  <si>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</si>
  <si>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</si>
  <si>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</si>
  <si>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</si>
  <si>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</si>
  <si>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</si>
  <si>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</si>
  <si>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</si>
  <si>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</si>
  <si>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</si>
  <si>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</si>
  <si>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</si>
  <si>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</si>
  <si>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</si>
  <si>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</si>
  <si>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</si>
  <si>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</si>
  <si>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</si>
  <si>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</si>
  <si>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</si>
  <si>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</si>
  <si>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</si>
  <si>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</si>
  <si>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</si>
  <si>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</si>
  <si>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</si>
  <si>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</si>
  <si>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</si>
  <si>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</si>
  <si>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</si>
  <si>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</si>
  <si>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</si>
  <si>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</si>
  <si>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</si>
  <si>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</si>
  <si>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</si>
  <si>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</si>
  <si>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</si>
  <si>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</si>
  <si>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</si>
  <si>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</si>
  <si>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</si>
  <si>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</si>
  <si>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</si>
  <si>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</si>
  <si>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</si>
  <si>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</si>
  <si>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</si>
  <si>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</si>
  <si>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</si>
  <si>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</si>
  <si>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</si>
  <si>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</si>
  <si>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</si>
  <si>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</si>
  <si>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</si>
  <si>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</si>
  <si>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</si>
  <si>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</si>
  <si>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</si>
  <si>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</si>
  <si>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</si>
  <si>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</si>
  <si>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</si>
  <si>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</si>
  <si>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</si>
  <si>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</si>
  <si>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</si>
  <si>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</si>
  <si>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</si>
  <si>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</si>
  <si>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</si>
  <si>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</si>
  <si>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</si>
  <si>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</si>
  <si>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</si>
  <si>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</si>
  <si>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</si>
  <si>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</si>
  <si>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</si>
  <si>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</si>
  <si>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</si>
  <si>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</si>
  <si>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</si>
  <si>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</si>
  <si>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</si>
  <si>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</si>
  <si>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</si>
  <si>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</si>
  <si>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</si>
  <si>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</si>
  <si>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</si>
  <si>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</si>
  <si>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</si>
  <si>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</si>
  <si>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</si>
  <si>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</si>
  <si>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</si>
  <si>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</si>
  <si>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</si>
  <si>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</si>
  <si>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</si>
  <si>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</si>
  <si>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</si>
  <si>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</si>
  <si>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</si>
  <si>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</si>
  <si>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</si>
  <si>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</si>
  <si>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</si>
  <si>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</si>
  <si>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</si>
  <si>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</si>
  <si>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</si>
  <si>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</si>
  <si>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</si>
  <si>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</si>
  <si>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</si>
  <si>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</si>
  <si>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</si>
  <si>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</si>
  <si>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</si>
  <si>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</si>
  <si>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</si>
  <si>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</si>
  <si>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</si>
  <si>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</si>
  <si>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</si>
  <si>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</si>
  <si>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</si>
  <si>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</si>
  <si>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</si>
  <si>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</si>
  <si>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</si>
  <si>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</si>
  <si>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</si>
  <si>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</si>
  <si>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</si>
  <si>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</si>
  <si>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</si>
  <si>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</si>
  <si>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</si>
  <si>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</si>
  <si>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</si>
  <si>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</si>
  <si>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</si>
  <si>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</si>
  <si>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</si>
  <si>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</si>
  <si>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</si>
  <si>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</si>
  <si>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</si>
  <si>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</si>
  <si>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</si>
  <si>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</si>
  <si>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</si>
  <si>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</si>
  <si>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</si>
  <si>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</si>
  <si>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</si>
  <si>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</si>
  <si>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</si>
  <si>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</si>
  <si>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</si>
  <si>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</si>
  <si>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</si>
  <si>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</si>
  <si>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</si>
  <si>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</si>
  <si>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</si>
  <si>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</si>
  <si>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</si>
  <si>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</si>
  <si>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</si>
  <si>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</si>
  <si>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</si>
  <si>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</si>
  <si>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</si>
  <si>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</si>
  <si>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</si>
  <si>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</si>
  <si>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</si>
  <si>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</si>
  <si>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</si>
  <si>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</si>
  <si>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</si>
  <si>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</si>
  <si>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</si>
  <si>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</si>
  <si>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</si>
  <si>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</si>
  <si>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</si>
  <si>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</si>
  <si>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</si>
  <si>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</si>
  <si>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</si>
  <si>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</si>
  <si>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</si>
  <si>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</si>
  <si>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</si>
  <si>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</si>
  <si>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</si>
  <si>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</si>
  <si>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</si>
  <si>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</si>
  <si>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</si>
  <si>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</si>
  <si>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</si>
  <si>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</si>
  <si>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</si>
  <si>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</si>
  <si>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</si>
  <si>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</si>
  <si>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</si>
  <si>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</si>
  <si>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</si>
  <si>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</si>
  <si>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</si>
  <si>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</si>
  <si>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</si>
  <si>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</si>
  <si>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</si>
  <si>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</si>
  <si>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</si>
  <si>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</si>
  <si>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</si>
  <si>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</si>
  <si>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</si>
  <si>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</si>
  <si>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</si>
  <si>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</si>
  <si>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</si>
  <si>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</si>
  <si>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</si>
  <si>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</si>
  <si>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</si>
  <si>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</si>
  <si>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</si>
  <si>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</si>
  <si>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</si>
  <si>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</si>
  <si>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</si>
  <si>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</si>
  <si>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</si>
  <si>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</si>
  <si>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</si>
  <si>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</si>
  <si>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</si>
  <si>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</si>
  <si>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</si>
  <si>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</si>
  <si>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</si>
  <si>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</si>
  <si>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</si>
  <si>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</si>
  <si>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</si>
  <si>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</si>
  <si>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</si>
  <si>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</si>
  <si>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</si>
  <si>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</si>
  <si>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</si>
  <si>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</si>
  <si>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</si>
  <si>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</si>
  <si>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</si>
  <si>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</si>
  <si>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</si>
  <si>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</si>
  <si>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</si>
  <si>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</si>
  <si>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</si>
  <si>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</si>
  <si>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</si>
  <si>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</si>
  <si>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</si>
  <si>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</si>
  <si>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</si>
  <si>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</si>
  <si>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</si>
  <si>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</si>
  <si>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</si>
  <si>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</si>
  <si>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</si>
  <si>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</si>
  <si>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</si>
  <si>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</si>
  <si>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</si>
  <si>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</si>
  <si>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</si>
  <si>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</si>
  <si>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</si>
  <si>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</si>
  <si>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</si>
  <si>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</si>
  <si>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</si>
  <si>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</si>
  <si>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</si>
  <si>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</si>
  <si>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</si>
  <si>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</si>
  <si>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</si>
  <si>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</si>
  <si>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</si>
  <si>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</si>
  <si>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</si>
  <si>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</si>
  <si>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</si>
  <si>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</si>
  <si>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</si>
  <si>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</si>
  <si>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</si>
  <si>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</si>
  <si>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</si>
  <si>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</si>
  <si>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</si>
  <si>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</si>
  <si>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</si>
  <si>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</si>
  <si>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</si>
  <si>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</si>
  <si>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</si>
  <si>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</si>
  <si>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</si>
  <si>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</si>
  <si>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</si>
  <si>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</si>
  <si>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</si>
  <si>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</si>
  <si>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</si>
  <si>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</si>
  <si>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</si>
  <si>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</si>
  <si>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</si>
  <si>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</si>
  <si>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</si>
  <si>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</si>
  <si>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</si>
  <si>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</si>
  <si>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</si>
  <si>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</si>
  <si>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</si>
  <si>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</si>
  <si>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</si>
  <si>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</si>
  <si>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</si>
  <si>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</si>
  <si>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</si>
  <si>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</si>
  <si>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</si>
  <si>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</si>
  <si>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</si>
  <si>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</si>
  <si>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</si>
  <si>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</si>
  <si>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</si>
  <si>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</si>
  <si>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</si>
  <si>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</si>
  <si>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</si>
  <si>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</si>
  <si>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</si>
  <si>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</si>
  <si>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</si>
  <si>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</si>
  <si>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</si>
  <si>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</si>
  <si>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</si>
  <si>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</si>
  <si>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</si>
  <si>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</si>
  <si>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</si>
  <si>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</si>
  <si>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</si>
  <si>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</si>
  <si>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</si>
  <si>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</si>
  <si>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</si>
  <si>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</si>
  <si>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</si>
  <si>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</si>
  <si>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</si>
  <si>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</si>
  <si>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</si>
  <si>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</si>
  <si>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</si>
  <si>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</si>
  <si>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</si>
  <si>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</si>
  <si>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</si>
  <si>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</si>
  <si>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</si>
  <si>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</si>
  <si>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</si>
  <si>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</si>
  <si>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</si>
  <si>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</si>
  <si>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</si>
  <si>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</si>
  <si>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</si>
  <si>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</si>
  <si>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</si>
  <si>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</si>
  <si>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</si>
  <si>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</si>
  <si>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</si>
  <si>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</si>
  <si>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</si>
  <si>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</si>
  <si>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</si>
  <si>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</si>
  <si>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</si>
  <si>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</si>
  <si>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</si>
  <si>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</si>
  <si>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</si>
  <si>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</si>
  <si>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</si>
  <si>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</si>
  <si>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</si>
  <si>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</si>
  <si>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</si>
  <si>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</si>
  <si>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</si>
  <si>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</si>
  <si>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</si>
  <si>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</si>
  <si>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</si>
  <si>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</si>
  <si>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</si>
  <si>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</si>
  <si>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</si>
  <si>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</si>
  <si>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</si>
  <si>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</si>
  <si>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</si>
  <si>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</si>
  <si>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</si>
  <si>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</si>
  <si>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</si>
  <si>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</si>
  <si>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</si>
  <si>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</si>
  <si>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</si>
  <si>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</si>
  <si>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</si>
  <si>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</si>
  <si>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</si>
  <si>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</si>
  <si>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</si>
  <si>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</si>
  <si>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</si>
  <si>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</si>
  <si>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</si>
  <si>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</si>
  <si>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</si>
  <si>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</si>
  <si>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</si>
  <si>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</si>
  <si>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</si>
  <si>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</si>
  <si>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</si>
  <si>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</si>
  <si>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</si>
  <si>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</si>
  <si>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</si>
  <si>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</si>
  <si>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</si>
  <si>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</si>
  <si>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</si>
  <si>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</si>
  <si>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</si>
  <si>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</si>
  <si>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</si>
  <si>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</si>
  <si>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</si>
  <si>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</si>
  <si>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</si>
  <si>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</si>
  <si>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</si>
  <si>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</si>
  <si>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</si>
  <si>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</si>
  <si>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</si>
  <si>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</si>
  <si>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</si>
  <si>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</si>
  <si>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</si>
  <si>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</si>
  <si>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</si>
  <si>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</si>
  <si>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</si>
  <si>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</si>
  <si>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</si>
  <si>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</si>
  <si>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</si>
  <si>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</si>
  <si>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</si>
  <si>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</si>
  <si>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</si>
  <si>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</si>
  <si>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</si>
  <si>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</si>
  <si>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</si>
  <si>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</si>
  <si>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</si>
  <si>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</si>
  <si>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</si>
  <si>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</si>
  <si>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</si>
  <si>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</si>
  <si>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</si>
  <si>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</si>
  <si>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</si>
  <si>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</si>
  <si>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</si>
  <si>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</si>
  <si>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</si>
  <si>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</si>
  <si>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</si>
  <si>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</si>
  <si>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</si>
  <si>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</si>
  <si>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</si>
  <si>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</si>
  <si>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</si>
  <si>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</si>
  <si>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</si>
  <si>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</si>
  <si>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</si>
  <si>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</si>
  <si>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</si>
  <si>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</si>
  <si>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</si>
  <si>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</si>
  <si>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</si>
  <si>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</si>
  <si>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</si>
  <si>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</si>
  <si>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</si>
  <si>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</si>
  <si>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</si>
  <si>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</si>
  <si>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</si>
  <si>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</si>
  <si>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</si>
  <si>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</si>
  <si>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</si>
  <si>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</si>
  <si>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</si>
  <si>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</si>
  <si>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</si>
  <si>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</si>
  <si>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</si>
  <si>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</si>
  <si>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</si>
  <si>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</si>
  <si>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</si>
  <si>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</si>
  <si>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</si>
  <si>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</si>
  <si>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</si>
  <si>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</si>
  <si>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</si>
  <si>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</si>
  <si>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</si>
  <si>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</si>
  <si>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</si>
  <si>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</si>
  <si>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</si>
  <si>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</si>
  <si>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</si>
  <si>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</si>
  <si>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</si>
  <si>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</si>
  <si>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</si>
  <si>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</si>
  <si>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</si>
  <si>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</si>
  <si>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</si>
  <si>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</si>
  <si>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</si>
  <si>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</si>
  <si>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</si>
  <si>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</si>
  <si>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</si>
  <si>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</si>
  <si>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</si>
  <si>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</si>
  <si>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</si>
  <si>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</si>
  <si>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</si>
  <si>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</si>
  <si>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</si>
  <si>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</si>
  <si>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</si>
  <si>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</si>
  <si>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</si>
  <si>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</si>
  <si>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</si>
  <si>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</si>
  <si>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</si>
  <si>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</si>
  <si>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</si>
  <si>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</si>
  <si>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</si>
  <si>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</si>
  <si>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</si>
  <si>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</si>
  <si>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</si>
  <si>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</si>
  <si>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</si>
  <si>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</si>
  <si>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</si>
  <si>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</si>
  <si>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</si>
  <si>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</si>
  <si>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</si>
  <si>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</si>
  <si>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</si>
  <si>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</si>
  <si>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</si>
  <si>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</si>
  <si>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</si>
  <si>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</si>
  <si>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</si>
  <si>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</si>
  <si>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</si>
  <si>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</si>
  <si>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</si>
  <si>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</si>
  <si>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</si>
  <si>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</si>
  <si>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</si>
  <si>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</si>
  <si>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</si>
  <si>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</si>
  <si>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</si>
  <si>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</si>
  <si>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</si>
  <si>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</si>
  <si>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</si>
  <si>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</si>
  <si>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</si>
  <si>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</si>
  <si>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</si>
  <si>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</si>
  <si>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</si>
  <si>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</si>
  <si>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</si>
  <si>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</si>
  <si>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</si>
  <si>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</si>
  <si>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</si>
  <si>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</si>
  <si>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</si>
  <si>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</si>
  <si>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</si>
  <si>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</si>
  <si>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</si>
  <si>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</si>
  <si>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</si>
  <si>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</si>
  <si>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</si>
  <si>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</si>
  <si>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</si>
  <si>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</si>
  <si>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</si>
  <si>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</si>
  <si>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</si>
  <si>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</si>
  <si>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</si>
  <si>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</si>
  <si>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</si>
  <si>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</si>
  <si>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</si>
  <si>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</si>
  <si>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</si>
  <si>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</si>
  <si>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</si>
  <si>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</si>
  <si>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</si>
  <si>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</si>
  <si>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</si>
  <si>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</si>
  <si>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</si>
  <si>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</si>
  <si>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</si>
  <si>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</si>
  <si>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</si>
  <si>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</si>
  <si>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</si>
  <si>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</si>
  <si>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</si>
  <si>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</si>
  <si>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</si>
  <si>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</si>
  <si>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</si>
  <si>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</si>
  <si>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</si>
  <si>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</si>
  <si>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</si>
  <si>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</si>
  <si>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</si>
  <si>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</si>
  <si>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</si>
  <si>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</si>
  <si>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</si>
  <si>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</si>
  <si>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</si>
  <si>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</si>
  <si>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</si>
  <si>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</si>
  <si>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</si>
  <si>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</si>
  <si>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</si>
  <si>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</si>
  <si>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</si>
  <si>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</si>
  <si>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</si>
  <si>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</si>
  <si>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</si>
  <si>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</si>
  <si>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</si>
  <si>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</si>
  <si>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</si>
  <si>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</si>
  <si>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</si>
  <si>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</si>
  <si>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</si>
  <si>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</si>
  <si>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</si>
  <si>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</si>
  <si>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</si>
  <si>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</si>
  <si>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</si>
  <si>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</si>
  <si>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</si>
  <si>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</si>
  <si>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</si>
  <si>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</si>
  <si>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</si>
  <si>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</si>
  <si>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</si>
  <si>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</si>
  <si>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</si>
  <si>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</si>
  <si>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</si>
  <si>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</si>
  <si>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</si>
  <si>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</si>
  <si>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</si>
  <si>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</si>
  <si>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</si>
  <si>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</si>
  <si>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</si>
  <si>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</si>
  <si>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</si>
  <si>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</si>
  <si>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</si>
  <si>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</si>
  <si>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</si>
  <si>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</si>
  <si>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</si>
  <si>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</si>
  <si>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</si>
  <si>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</si>
  <si>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</si>
  <si>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</si>
  <si>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</si>
  <si>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</si>
  <si>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</si>
  <si>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</si>
  <si>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</si>
  <si>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</si>
  <si>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</si>
  <si>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</si>
  <si>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</si>
  <si>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</si>
  <si>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</si>
  <si>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</si>
  <si>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</si>
  <si>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</si>
  <si>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</si>
  <si>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</si>
  <si>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</si>
  <si>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</si>
  <si>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</si>
  <si>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</si>
  <si>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</si>
  <si>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</si>
  <si>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</si>
  <si>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</si>
  <si>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</si>
  <si>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</si>
  <si>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</si>
  <si>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</si>
  <si>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</si>
  <si>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</si>
  <si>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</si>
  <si>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</si>
  <si>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</si>
  <si>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</si>
  <si>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</si>
  <si>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</si>
  <si>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</si>
  <si>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</si>
  <si>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</si>
  <si>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</si>
  <si>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</si>
  <si>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</si>
  <si>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</si>
  <si>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</si>
  <si>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</si>
  <si>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</si>
  <si>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</si>
  <si>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</si>
  <si>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</si>
  <si>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</si>
  <si>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</si>
  <si>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</si>
  <si>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</si>
  <si>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</si>
  <si>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</si>
  <si>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</si>
  <si>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</si>
  <si>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</si>
  <si>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</si>
  <si>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</si>
  <si>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</si>
  <si>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</si>
  <si>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</si>
  <si>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</si>
  <si>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</si>
  <si>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</si>
  <si>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</si>
  <si>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</si>
  <si>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</si>
  <si>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</si>
  <si>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</si>
  <si>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</si>
  <si>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</si>
  <si>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</si>
  <si>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</si>
  <si>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</si>
  <si>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</si>
  <si>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</si>
  <si>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</si>
  <si>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</si>
  <si>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</si>
  <si>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</si>
  <si>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</si>
  <si>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</si>
  <si>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</si>
  <si>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</si>
  <si>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</si>
  <si>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</si>
  <si>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</si>
  <si>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</si>
  <si>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</si>
  <si>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</si>
  <si>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</si>
  <si>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</si>
  <si>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</si>
  <si>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</si>
  <si>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</si>
  <si>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</si>
  <si>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</si>
  <si>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</si>
  <si>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</si>
  <si>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</si>
  <si>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</si>
  <si>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</si>
  <si>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</si>
  <si>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</si>
  <si>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</si>
  <si>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</si>
  <si>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</si>
  <si>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</si>
  <si>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</si>
  <si>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</si>
  <si>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</si>
  <si>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</si>
  <si>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</si>
  <si>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</si>
  <si>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</si>
  <si>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</si>
  <si>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</si>
  <si>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</si>
  <si>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</si>
  <si>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</si>
  <si>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</si>
  <si>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</si>
  <si>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</si>
  <si>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</si>
  <si>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</si>
  <si>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</si>
  <si>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</si>
  <si>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</si>
  <si>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</si>
  <si>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</si>
  <si>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</si>
  <si>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</si>
  <si>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</si>
  <si>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</si>
  <si>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</si>
  <si>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</si>
  <si>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</si>
  <si>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</si>
  <si>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</si>
  <si>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</si>
  <si>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</si>
  <si>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</si>
  <si>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</si>
  <si>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</si>
  <si>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</si>
  <si>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</si>
  <si>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</si>
  <si>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</si>
  <si>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</si>
  <si>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</si>
  <si>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</si>
  <si>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</si>
  <si>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</si>
  <si>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</si>
  <si>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</si>
  <si>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</si>
  <si>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</si>
  <si>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</si>
  <si>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</si>
  <si>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</si>
  <si>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</si>
  <si>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</si>
  <si>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</si>
  <si>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</si>
  <si>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</si>
  <si>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</si>
  <si>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</si>
  <si>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</si>
  <si>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</si>
  <si>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</si>
  <si>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</si>
  <si>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</si>
  <si>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</si>
  <si>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</si>
  <si>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</si>
  <si>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</si>
  <si>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</si>
  <si>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</si>
  <si>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</si>
  <si>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</si>
  <si>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</si>
  <si>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</si>
  <si>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</si>
  <si>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</si>
  <si>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</si>
  <si>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</si>
  <si>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</si>
  <si>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</si>
  <si>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</si>
  <si>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</si>
  <si>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</si>
  <si>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</si>
  <si>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</si>
  <si>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</si>
  <si>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</si>
  <si>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</si>
  <si>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</si>
  <si>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</si>
  <si>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</si>
  <si>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</si>
  <si>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</si>
  <si>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</si>
  <si>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</si>
  <si>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</si>
  <si>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</si>
  <si>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</si>
  <si>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</si>
  <si>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</si>
  <si>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</si>
  <si>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</si>
  <si>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</si>
  <si>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</si>
  <si>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</si>
  <si>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</si>
  <si>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</si>
  <si>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</si>
  <si>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</si>
  <si>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</si>
  <si>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</si>
  <si>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</si>
  <si>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</si>
  <si>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</si>
  <si>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</si>
  <si>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</si>
  <si>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</si>
  <si>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</si>
  <si>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</si>
  <si>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</si>
  <si>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</si>
  <si>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</si>
  <si>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</si>
  <si>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</si>
  <si>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</si>
  <si>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</si>
  <si>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</si>
  <si>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</si>
  <si>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</si>
  <si>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</si>
  <si>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</si>
  <si>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</si>
  <si>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</si>
  <si>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</si>
  <si>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</si>
  <si>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</si>
  <si>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</si>
  <si>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</si>
  <si>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</si>
  <si>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</si>
  <si>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</si>
  <si>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</si>
  <si>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</si>
  <si>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</si>
  <si>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</si>
  <si>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</si>
  <si>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</si>
  <si>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</si>
  <si>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</si>
  <si>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</si>
  <si>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</si>
  <si>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</si>
  <si>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</si>
  <si>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</si>
  <si>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</si>
  <si>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</si>
  <si>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</si>
  <si>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</si>
  <si>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</si>
  <si>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</si>
  <si>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</si>
  <si>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</si>
  <si>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</si>
  <si>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</si>
  <si>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</si>
  <si>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</si>
  <si>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</si>
  <si>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</si>
  <si>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</si>
  <si>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</si>
  <si>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</si>
  <si>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</si>
  <si>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</si>
  <si>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</si>
  <si>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</si>
  <si>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</si>
  <si>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</si>
  <si>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</si>
  <si>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</si>
  <si>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</si>
  <si>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</si>
  <si>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</si>
  <si>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</si>
  <si>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</si>
  <si>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</si>
  <si>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</si>
  <si>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</si>
  <si>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</si>
  <si>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</si>
  <si>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</si>
  <si>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</si>
  <si>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</si>
  <si>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</si>
  <si>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</si>
  <si>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</si>
  <si>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</si>
  <si>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</si>
  <si>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</si>
  <si>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</si>
  <si>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</si>
  <si>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</si>
  <si>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</si>
  <si>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</si>
  <si>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</si>
  <si>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</si>
  <si>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</si>
  <si>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</si>
  <si>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</si>
  <si>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</si>
  <si>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</si>
  <si>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</si>
  <si>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</si>
  <si>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</si>
  <si>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</si>
  <si>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</si>
  <si>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</si>
  <si>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</si>
  <si>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</si>
  <si>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</si>
  <si>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</si>
  <si>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</si>
  <si>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</si>
  <si>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</si>
  <si>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</si>
  <si>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</si>
  <si>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</si>
  <si>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</si>
  <si>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</si>
  <si>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</si>
  <si>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</si>
  <si>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</si>
  <si>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</si>
  <si>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</si>
  <si>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</si>
  <si>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</si>
  <si>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</si>
  <si>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</si>
  <si>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</si>
  <si>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</si>
  <si>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</si>
  <si>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</si>
  <si>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</si>
  <si>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</si>
  <si>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</si>
  <si>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</si>
  <si>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</si>
  <si>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</si>
  <si>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</si>
  <si>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</si>
  <si>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</si>
  <si>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</si>
  <si>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</si>
  <si>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</si>
  <si>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</si>
  <si>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</si>
  <si>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</si>
  <si>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</si>
  <si>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</si>
  <si>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</si>
  <si>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</si>
  <si>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</si>
  <si>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</si>
  <si>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</si>
  <si>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</si>
  <si>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</si>
  <si>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</si>
  <si>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</si>
  <si>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</si>
  <si>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</si>
  <si>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</si>
  <si>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</si>
  <si>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</si>
  <si>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</si>
  <si>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</si>
  <si>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</si>
  <si>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</si>
  <si>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</si>
  <si>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</si>
  <si>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</si>
  <si>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</si>
  <si>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</si>
  <si>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</si>
  <si>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</si>
  <si>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</si>
  <si>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</si>
  <si>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</si>
  <si>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</si>
  <si>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</si>
  <si>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</si>
  <si>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</si>
  <si>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</si>
  <si>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</si>
  <si>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</si>
  <si>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</si>
  <si>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</si>
  <si>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</si>
  <si>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</si>
  <si>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</si>
  <si>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</si>
  <si>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</si>
  <si>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</si>
  <si>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</si>
  <si>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</si>
  <si>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</si>
  <si>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</si>
  <si>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</si>
  <si>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</si>
  <si>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</si>
  <si>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</si>
  <si>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</si>
  <si>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</si>
  <si>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</si>
  <si>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</si>
  <si>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</si>
  <si>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</si>
  <si>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</si>
  <si>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</si>
  <si>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</si>
  <si>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</si>
  <si>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</si>
  <si>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</si>
  <si>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</si>
  <si>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</si>
  <si>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</si>
  <si>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</si>
  <si>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</si>
  <si>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</si>
  <si>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</si>
  <si>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</si>
  <si>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</si>
  <si>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</si>
  <si>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</si>
  <si>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</si>
  <si>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</si>
  <si>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</si>
  <si>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</si>
  <si>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</si>
  <si>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</si>
  <si>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</si>
  <si>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</si>
  <si>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</si>
  <si>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</si>
  <si>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</si>
  <si>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</si>
  <si>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</si>
  <si>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</si>
  <si>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</si>
  <si>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</si>
  <si>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</si>
  <si>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</si>
  <si>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</si>
  <si>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</si>
  <si>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</si>
  <si>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</si>
  <si>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</si>
  <si>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</si>
  <si>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</si>
  <si>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</si>
  <si>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</si>
  <si>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</si>
  <si>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</si>
  <si>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</si>
  <si>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</si>
  <si>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</si>
  <si>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</si>
  <si>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</si>
  <si>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</si>
  <si>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</si>
  <si>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</si>
  <si>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</si>
  <si>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</si>
  <si>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</si>
  <si>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</si>
  <si>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</si>
  <si>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</si>
  <si>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</si>
  <si>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</si>
  <si>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</si>
  <si>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</si>
  <si>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</si>
  <si>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</si>
  <si>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</si>
  <si>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</si>
  <si>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</si>
  <si>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</si>
  <si>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</si>
  <si>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</si>
  <si>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</si>
  <si>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</si>
  <si>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</si>
  <si>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</si>
  <si>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</si>
  <si>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</si>
  <si>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</si>
  <si>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</si>
  <si>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</si>
  <si>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</si>
  <si>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</si>
  <si>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</si>
  <si>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</si>
  <si>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</si>
  <si>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</si>
  <si>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</si>
  <si>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</si>
  <si>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</si>
  <si>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</si>
  <si>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</si>
  <si>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</si>
  <si>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</si>
  <si>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</si>
  <si>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</si>
  <si>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</si>
  <si>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</si>
  <si>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</si>
  <si>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</si>
  <si>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</si>
  <si>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</si>
  <si>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</si>
  <si>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</si>
  <si>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</si>
  <si>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</si>
  <si>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</si>
  <si>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</si>
  <si>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</si>
  <si>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</si>
  <si>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</si>
  <si>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</si>
  <si>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</si>
  <si>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</si>
  <si>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</si>
  <si>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</si>
  <si>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</si>
  <si>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</si>
  <si>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</si>
  <si>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</si>
  <si>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</si>
  <si>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</si>
  <si>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</si>
  <si>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</si>
  <si>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</si>
  <si>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</si>
  <si>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</si>
  <si>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</si>
  <si>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</si>
  <si>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</si>
  <si>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</si>
  <si>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</si>
  <si>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</si>
  <si>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</si>
  <si>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</si>
  <si>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</si>
  <si>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</si>
  <si>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</si>
  <si>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</si>
  <si>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</si>
  <si>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</si>
  <si>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</si>
  <si>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</si>
  <si>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</si>
  <si>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</si>
  <si>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</si>
  <si>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</si>
  <si>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</si>
  <si>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</si>
  <si>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</si>
  <si>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</si>
  <si>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</si>
  <si>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</si>
  <si>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</si>
  <si>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</si>
  <si>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</si>
  <si>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</si>
  <si>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</si>
  <si>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</si>
  <si>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</si>
  <si>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</si>
  <si>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</si>
  <si>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</si>
  <si>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</si>
  <si>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</si>
  <si>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</si>
  <si>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</si>
  <si>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</si>
  <si>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</si>
  <si>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</si>
  <si>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</si>
  <si>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</si>
  <si>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</si>
  <si>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</si>
  <si>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</si>
  <si>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</si>
  <si>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</si>
  <si>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</si>
  <si>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</si>
  <si>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</si>
  <si>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</si>
  <si>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</si>
  <si>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</si>
  <si>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</si>
  <si>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</si>
  <si>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</si>
  <si>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</si>
  <si>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</si>
  <si>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</si>
  <si>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</si>
  <si>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</si>
  <si>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</si>
  <si>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</si>
  <si>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</si>
  <si>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</si>
  <si>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</si>
  <si>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</si>
  <si>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</si>
  <si>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</si>
  <si>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</si>
  <si>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</si>
  <si>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</si>
  <si>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</si>
  <si>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</si>
  <si>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</si>
  <si>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</si>
  <si>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</si>
  <si>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</si>
  <si>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</si>
  <si>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</si>
  <si>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</si>
  <si>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</si>
  <si>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</si>
  <si>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</si>
  <si>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</si>
  <si>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</si>
  <si>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</si>
  <si>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</si>
  <si>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</si>
  <si>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</si>
  <si>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</si>
  <si>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</si>
  <si>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</si>
  <si>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</si>
  <si>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</si>
  <si>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</si>
  <si>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</si>
  <si>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</si>
  <si>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</si>
  <si>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</si>
  <si>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</si>
  <si>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</si>
  <si>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</si>
  <si>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</si>
  <si>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</si>
  <si>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</si>
  <si>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</si>
  <si>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</si>
  <si>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</si>
  <si>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</si>
  <si>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</si>
  <si>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</si>
  <si>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</si>
  <si>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</si>
  <si>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</si>
  <si>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</si>
  <si>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</si>
  <si>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</si>
  <si>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</si>
  <si>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</si>
  <si>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</si>
  <si>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</si>
  <si>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</si>
  <si>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</si>
  <si>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</si>
  <si>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</si>
  <si>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</si>
  <si>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</si>
  <si>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</si>
  <si>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</si>
  <si>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</si>
  <si>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</si>
  <si>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</si>
  <si>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</si>
  <si>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</si>
  <si>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</si>
  <si>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</si>
  <si>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</si>
  <si>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</si>
  <si>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</si>
  <si>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</si>
  <si>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</si>
  <si>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</si>
  <si>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</si>
  <si>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</si>
  <si>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</si>
  <si>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</si>
  <si>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</si>
  <si>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</si>
  <si>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</si>
  <si>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</si>
  <si>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</si>
  <si>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</si>
  <si>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</si>
  <si>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</si>
  <si>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</si>
  <si>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</si>
  <si>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</si>
  <si>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</si>
  <si>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</si>
  <si>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</si>
  <si>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</si>
  <si>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</si>
  <si>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</si>
  <si>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</si>
  <si>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</si>
  <si>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</si>
  <si>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</si>
  <si>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</si>
  <si>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</si>
  <si>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</si>
  <si>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</si>
  <si>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</si>
  <si>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</si>
  <si>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</si>
  <si>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</si>
  <si>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</si>
  <si>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</si>
  <si>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</si>
  <si>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</si>
  <si>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</si>
  <si>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</si>
  <si>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</si>
  <si>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</si>
  <si>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</si>
  <si>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</si>
  <si>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</si>
  <si>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</si>
  <si>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</si>
  <si>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</si>
  <si>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</si>
  <si>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</si>
  <si>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</si>
  <si>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</si>
  <si>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</si>
  <si>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</si>
  <si>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</si>
  <si>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</si>
  <si>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</si>
  <si>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</si>
  <si>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</si>
  <si>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</si>
  <si>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</si>
  <si>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</si>
  <si>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</si>
  <si>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</si>
  <si>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</si>
  <si>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</si>
  <si>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</si>
  <si>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</si>
  <si>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</si>
  <si>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</si>
  <si>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</si>
  <si>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</si>
  <si>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</si>
  <si>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</si>
  <si>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</si>
  <si>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</si>
  <si>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</si>
  <si>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</si>
  <si>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</si>
  <si>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</si>
  <si>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</si>
  <si>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</si>
  <si>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</si>
  <si>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</si>
  <si>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</si>
  <si>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</si>
  <si>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</si>
  <si>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</si>
  <si>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</si>
  <si>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</si>
  <si>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</si>
  <si>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</si>
  <si>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</si>
  <si>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</si>
  <si>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</si>
  <si>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</si>
  <si>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</si>
  <si>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</si>
  <si>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</si>
  <si>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</si>
  <si>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</si>
  <si>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</si>
  <si>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</si>
  <si>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</si>
  <si>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</si>
  <si>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</si>
  <si>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</si>
  <si>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</si>
  <si>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</si>
  <si>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</si>
  <si>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</si>
  <si>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</si>
  <si>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</si>
  <si>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</si>
  <si>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</si>
  <si>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</si>
  <si>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</si>
  <si>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</si>
  <si>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</si>
  <si>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</si>
  <si>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</si>
  <si>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</si>
  <si>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</si>
  <si>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</si>
  <si>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</si>
  <si>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</si>
  <si>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</si>
  <si>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</si>
  <si>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</si>
  <si>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</si>
  <si>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</si>
  <si>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</si>
  <si>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</si>
  <si>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</si>
  <si>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</si>
  <si>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</si>
  <si>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</si>
  <si>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</si>
  <si>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</si>
  <si>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</si>
  <si>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</si>
  <si>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</si>
  <si>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</si>
  <si>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</si>
  <si>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</si>
  <si>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</si>
  <si>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</si>
  <si>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</si>
  <si>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</si>
  <si>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</si>
  <si>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</si>
  <si>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</si>
  <si>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</si>
  <si>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</si>
  <si>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</si>
  <si>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</si>
  <si>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</si>
  <si>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</si>
  <si>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</si>
  <si>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</si>
  <si>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</si>
  <si>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</si>
  <si>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</si>
  <si>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</si>
  <si>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</si>
  <si>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</si>
  <si>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</si>
  <si>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</si>
  <si>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</si>
  <si>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</si>
  <si>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</si>
  <si>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</si>
  <si>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</si>
  <si>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</si>
  <si>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</si>
  <si>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</si>
  <si>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</si>
  <si>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</si>
  <si>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</si>
  <si>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</si>
  <si>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</si>
  <si>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</si>
  <si>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</si>
  <si>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</si>
  <si>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</si>
  <si>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</si>
  <si>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</si>
  <si>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</si>
  <si>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</si>
  <si>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</si>
  <si>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</si>
  <si>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</si>
  <si>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</si>
  <si>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</si>
  <si>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</si>
  <si>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</si>
  <si>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</si>
  <si>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</si>
  <si>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</si>
  <si>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</si>
  <si>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</si>
  <si>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</si>
  <si>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</si>
  <si>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</si>
  <si>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</si>
  <si>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</si>
  <si>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</si>
  <si>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</si>
  <si>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</si>
  <si>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</si>
  <si>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</si>
  <si>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</si>
  <si>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</si>
  <si>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</si>
  <si>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</si>
  <si>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</si>
  <si>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</si>
  <si>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</si>
  <si>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</si>
  <si>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</si>
  <si>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</si>
  <si>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</si>
  <si>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</si>
  <si>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</si>
  <si>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</si>
  <si>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</si>
  <si>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</si>
  <si>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</si>
  <si>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</si>
  <si>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</si>
  <si>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</si>
  <si>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</si>
  <si>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</si>
  <si>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</si>
  <si>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</si>
  <si>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</si>
  <si>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</si>
  <si>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</si>
  <si>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</si>
  <si>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</si>
  <si>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</si>
  <si>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</si>
  <si>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</si>
  <si>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</si>
  <si>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</si>
  <si>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</si>
  <si>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</si>
  <si>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</si>
  <si>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</si>
  <si>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</si>
  <si>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</si>
  <si>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</si>
  <si>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</si>
  <si>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</si>
  <si>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</si>
  <si>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</si>
  <si>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</si>
  <si>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</si>
  <si>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</si>
  <si>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</si>
  <si>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</si>
  <si>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</si>
  <si>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</si>
  <si>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</si>
  <si>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</si>
  <si>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</si>
  <si>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</si>
  <si>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</si>
  <si>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</si>
  <si>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</si>
  <si>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</si>
  <si>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</si>
  <si>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</si>
  <si>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</si>
  <si>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</si>
  <si>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</si>
  <si>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</si>
  <si>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</si>
  <si>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</si>
  <si>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</si>
  <si>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</si>
  <si>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</si>
  <si>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</si>
  <si>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</si>
  <si>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</si>
  <si>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</si>
  <si>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</si>
  <si>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</si>
  <si>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</si>
  <si>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</si>
  <si>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</si>
  <si>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</si>
  <si>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</si>
  <si>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</si>
  <si>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</si>
  <si>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</si>
  <si>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</si>
  <si>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</si>
  <si>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</si>
  <si>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</si>
  <si>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</si>
  <si>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</si>
  <si>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</si>
  <si>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</si>
  <si>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</si>
  <si>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</si>
  <si>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</si>
  <si>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</si>
  <si>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</si>
  <si>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</si>
  <si>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</si>
  <si>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</si>
  <si>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</si>
  <si>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</si>
  <si>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</si>
  <si>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</si>
  <si>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</si>
  <si>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</si>
  <si>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</si>
  <si>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</si>
  <si>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</si>
  <si>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</si>
  <si>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</si>
  <si>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</si>
  <si>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</si>
  <si>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</si>
  <si>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</si>
  <si>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</si>
  <si>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</si>
  <si>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</si>
  <si>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</si>
  <si>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</si>
  <si>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</si>
  <si>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</si>
  <si>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</si>
  <si>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</si>
  <si>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</si>
  <si>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</si>
  <si>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</si>
  <si>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</si>
  <si>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</si>
  <si>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</si>
  <si>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</si>
  <si>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</si>
  <si>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</si>
  <si>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</si>
  <si>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</si>
  <si>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</si>
  <si>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</si>
  <si>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</si>
  <si>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</si>
  <si>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</si>
  <si>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</si>
  <si>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</si>
  <si>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</si>
  <si>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</si>
  <si>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</si>
  <si>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</si>
  <si>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</si>
  <si>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</si>
  <si>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</si>
  <si>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</si>
  <si>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</si>
  <si>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</si>
  <si>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</si>
  <si>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</si>
  <si>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</si>
  <si>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</si>
  <si>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</si>
  <si>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</si>
  <si>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</si>
  <si>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</si>
  <si>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</si>
  <si>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</si>
  <si>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</si>
  <si>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</si>
  <si>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</si>
  <si>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</si>
  <si>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</si>
  <si>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</si>
  <si>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</si>
  <si>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</si>
  <si>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</si>
  <si>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</si>
  <si>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</si>
  <si>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</si>
  <si>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</si>
  <si>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</si>
  <si>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</si>
  <si>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</si>
  <si>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</si>
  <si>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</si>
  <si>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</si>
  <si>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</si>
  <si>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</si>
  <si>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</si>
  <si>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</si>
  <si>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</si>
  <si>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</si>
  <si>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</si>
  <si>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</si>
  <si>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</si>
  <si>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</si>
  <si>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</si>
  <si>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</si>
  <si>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</si>
  <si>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</si>
  <si>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</si>
  <si>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</si>
  <si>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</si>
  <si>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</si>
  <si>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</si>
  <si>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</si>
  <si>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</si>
  <si>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</si>
  <si>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</si>
  <si>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</si>
  <si>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</si>
  <si>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</si>
  <si>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</si>
  <si>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</si>
  <si>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</si>
  <si>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</si>
  <si>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</si>
  <si>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</si>
  <si>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</si>
  <si>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</si>
  <si>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</si>
  <si>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</si>
  <si>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</si>
  <si>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</si>
  <si>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</si>
  <si>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</si>
  <si>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</si>
  <si>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</si>
  <si>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</si>
  <si>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</si>
  <si>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</si>
  <si>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</si>
  <si>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</si>
  <si>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</si>
  <si>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</si>
  <si>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</si>
  <si>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</si>
  <si>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</si>
  <si>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</si>
  <si>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</si>
  <si>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</si>
  <si>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</si>
  <si>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</si>
  <si>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</si>
  <si>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</si>
  <si>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</si>
  <si>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</si>
  <si>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</si>
  <si>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</si>
  <si>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</si>
  <si>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</si>
  <si>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</si>
  <si>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</si>
  <si>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</si>
  <si>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</si>
  <si>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</si>
  <si>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</si>
  <si>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</si>
  <si>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</si>
  <si>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</si>
  <si>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</si>
  <si>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</si>
  <si>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</si>
  <si>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</si>
  <si>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</si>
  <si>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</si>
  <si>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</si>
  <si>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</si>
  <si>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</si>
  <si>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</si>
  <si>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</si>
  <si>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</si>
  <si>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</si>
  <si>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</si>
  <si>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</si>
  <si>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</si>
  <si>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</si>
  <si>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</si>
  <si>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</si>
  <si>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</si>
  <si>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</si>
  <si>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</si>
  <si>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</si>
  <si>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</si>
  <si>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</si>
  <si>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</si>
  <si>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</si>
  <si>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</si>
  <si>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</si>
  <si>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</si>
  <si>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</si>
  <si>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</si>
  <si>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</si>
  <si>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</si>
  <si>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</si>
  <si>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</si>
  <si>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</si>
  <si>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</si>
  <si>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</si>
  <si>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</si>
  <si>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</si>
  <si>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</si>
  <si>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</si>
  <si>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</si>
  <si>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</si>
  <si>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</si>
  <si>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</si>
  <si>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</si>
  <si>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</si>
  <si>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</si>
  <si>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</si>
  <si>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</si>
  <si>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</si>
  <si>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</si>
  <si>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</si>
  <si>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</si>
  <si>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</si>
  <si>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</si>
  <si>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</si>
  <si>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</si>
  <si>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</si>
  <si>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</si>
  <si>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</si>
  <si>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</si>
  <si>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</si>
  <si>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</si>
  <si>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</si>
  <si>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</si>
  <si>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</si>
  <si>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</si>
  <si>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</si>
  <si>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</si>
  <si>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</si>
  <si>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</si>
  <si>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</si>
  <si>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</si>
  <si>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</si>
  <si>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</si>
  <si>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</si>
  <si>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</si>
  <si>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</si>
  <si>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</si>
  <si>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</si>
  <si>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</si>
  <si>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</si>
  <si>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</si>
  <si>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</si>
  <si>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</si>
  <si>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</si>
  <si>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</si>
  <si>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</si>
  <si>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</si>
  <si>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</si>
  <si>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</si>
  <si>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</si>
  <si>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</si>
  <si>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</si>
  <si>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</si>
  <si>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</si>
  <si>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</si>
  <si>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</si>
  <si>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</si>
  <si>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</si>
  <si>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</si>
  <si>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</si>
  <si>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</si>
  <si>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</si>
  <si>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</si>
  <si>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</si>
  <si>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</si>
  <si>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</si>
  <si>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</si>
  <si>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</si>
  <si>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</si>
  <si>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</si>
  <si>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</si>
  <si>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</si>
  <si>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</si>
  <si>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</si>
  <si>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</si>
  <si>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</si>
  <si>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</si>
  <si>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</si>
  <si>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</si>
  <si>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</si>
  <si>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</si>
  <si>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</si>
  <si>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</si>
  <si>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</si>
  <si>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</si>
  <si>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</si>
  <si>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</si>
  <si>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</si>
  <si>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</si>
  <si>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</si>
  <si>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</si>
  <si>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</si>
  <si>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</si>
  <si>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</si>
  <si>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</si>
  <si>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</si>
  <si>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</si>
  <si>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</si>
  <si>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</si>
  <si>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</si>
  <si>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</si>
  <si>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</si>
  <si>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</si>
  <si>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</si>
  <si>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</si>
  <si>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</si>
  <si>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</si>
  <si>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</si>
  <si>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</si>
  <si>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</si>
  <si>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</si>
  <si>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</si>
  <si>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</si>
  <si>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</si>
  <si>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</si>
  <si>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</si>
  <si>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</si>
  <si>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</si>
  <si>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</si>
  <si>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</si>
  <si>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</si>
  <si>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</si>
  <si>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</si>
  <si>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</si>
  <si>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</si>
  <si>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</si>
  <si>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</si>
  <si>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</si>
  <si>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</si>
  <si>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</si>
  <si>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</si>
  <si>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</si>
  <si>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</si>
  <si>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</si>
  <si>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</si>
  <si>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</si>
  <si>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</si>
  <si>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</si>
  <si>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</si>
  <si>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</si>
  <si>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</si>
  <si>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</si>
  <si>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</si>
  <si>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</si>
  <si>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</si>
  <si>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</si>
  <si>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</si>
  <si>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</si>
  <si>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</si>
  <si>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</si>
  <si>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</si>
  <si>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</si>
  <si>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</si>
  <si>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</si>
  <si>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</si>
  <si>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</si>
  <si>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</si>
  <si>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</si>
  <si>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</si>
  <si>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</si>
  <si>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</si>
  <si>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</si>
  <si>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</si>
  <si>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</si>
  <si>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</si>
  <si>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</si>
  <si>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</si>
  <si>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</si>
  <si>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</si>
  <si>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</si>
  <si>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</si>
  <si>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</si>
  <si>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</si>
  <si>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</si>
  <si>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</si>
  <si>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</si>
  <si>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</si>
  <si>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</si>
  <si>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</si>
  <si>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</si>
  <si>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</si>
  <si>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</si>
  <si>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</si>
  <si>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</si>
  <si>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</si>
  <si>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</si>
  <si>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</si>
  <si>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</si>
  <si>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</si>
  <si>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</si>
  <si>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</si>
  <si>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</si>
  <si>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</si>
  <si>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</si>
  <si>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</si>
  <si>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</si>
  <si>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</si>
  <si>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</si>
  <si>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</si>
  <si>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</si>
  <si>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</si>
  <si>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</si>
  <si>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</si>
  <si>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</si>
  <si>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</si>
  <si>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</si>
  <si>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</si>
  <si>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</si>
  <si>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</si>
  <si>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</si>
  <si>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</si>
  <si>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</si>
  <si>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</si>
  <si>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</si>
  <si>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</si>
  <si>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</si>
  <si>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</si>
  <si>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</si>
  <si>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</si>
  <si>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</si>
  <si>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</si>
  <si>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</si>
  <si>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</si>
  <si>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</si>
  <si>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</si>
  <si>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</si>
  <si>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</si>
  <si>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</si>
  <si>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</si>
  <si>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</si>
  <si>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</si>
  <si>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</si>
  <si>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</si>
  <si>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</si>
  <si>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</si>
  <si>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</si>
  <si>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</si>
  <si>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</si>
  <si>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</si>
  <si>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</si>
  <si>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</si>
  <si>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</si>
  <si>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</si>
  <si>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</si>
  <si>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</si>
  <si>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</si>
  <si>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</si>
  <si>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</si>
  <si>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</si>
  <si>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</si>
  <si>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</si>
  <si>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</si>
  <si>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</si>
  <si>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</si>
  <si>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</si>
  <si>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</si>
  <si>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</si>
  <si>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</si>
  <si>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</si>
  <si>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</si>
  <si>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</si>
  <si>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</si>
  <si>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</si>
  <si>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</si>
  <si>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</si>
  <si>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</si>
  <si>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</si>
  <si>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</si>
  <si>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</si>
  <si>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</si>
  <si>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</si>
  <si>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</si>
  <si>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</si>
  <si>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</si>
  <si>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</si>
  <si>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</si>
  <si>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</si>
  <si>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</si>
  <si>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</si>
  <si>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</si>
  <si>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</si>
  <si>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</si>
  <si>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</si>
  <si>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</si>
  <si>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</si>
  <si>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</si>
  <si>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</si>
  <si>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</si>
  <si>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</si>
  <si>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</si>
  <si>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</si>
  <si>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</si>
  <si>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</si>
  <si>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</si>
  <si>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</si>
  <si>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</si>
  <si>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</si>
  <si>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</si>
  <si>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</si>
  <si>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</si>
  <si>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</si>
  <si>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</si>
  <si>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</si>
  <si>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</si>
  <si>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</si>
  <si>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</si>
  <si>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</si>
  <si>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</si>
  <si>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</si>
  <si>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</si>
  <si>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</si>
  <si>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</si>
  <si>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</si>
  <si>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</si>
  <si>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</si>
  <si>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</si>
  <si>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</si>
  <si>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</si>
  <si>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</si>
  <si>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</si>
  <si>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</si>
  <si>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</si>
  <si>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</si>
  <si>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</si>
  <si>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</si>
  <si>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</si>
  <si>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</si>
  <si>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</si>
  <si>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</si>
  <si>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</si>
  <si>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</si>
  <si>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</si>
  <si>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</si>
  <si>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</si>
  <si>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</si>
  <si>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</si>
  <si>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</si>
  <si>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</si>
  <si>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</si>
  <si>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</si>
  <si>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</si>
  <si>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</si>
  <si>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</si>
  <si>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</si>
  <si>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</si>
  <si>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</si>
  <si>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</si>
  <si>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</si>
  <si>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</si>
  <si>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</si>
  <si>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</si>
  <si>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</si>
  <si>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</si>
  <si>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</si>
  <si>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</si>
  <si>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</si>
  <si>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</si>
  <si>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</si>
  <si>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</si>
  <si>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</si>
  <si>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</si>
  <si>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</si>
  <si>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</si>
  <si>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</si>
  <si>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</si>
  <si>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</si>
  <si>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</si>
  <si>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</si>
  <si>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</si>
  <si>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</si>
  <si>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</si>
  <si>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</si>
  <si>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</si>
  <si>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</si>
  <si>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</si>
  <si>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</si>
  <si>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</si>
  <si>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</si>
  <si>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</si>
  <si>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</si>
  <si>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</si>
  <si>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</si>
  <si>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</si>
  <si>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</si>
  <si>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</si>
  <si>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</si>
  <si>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</si>
  <si>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</si>
  <si>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</si>
  <si>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</si>
  <si>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</si>
  <si>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</si>
  <si>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</si>
  <si>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</si>
  <si>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</si>
  <si>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</si>
  <si>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</si>
  <si>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</si>
  <si>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</si>
  <si>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</si>
  <si>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</si>
  <si>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</si>
  <si>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</si>
  <si>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</si>
  <si>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</si>
  <si>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</si>
  <si>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</si>
  <si>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</si>
  <si>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</si>
  <si>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</si>
  <si>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</si>
  <si>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</si>
  <si>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</si>
  <si>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</si>
  <si>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</si>
  <si>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</si>
  <si>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</si>
  <si>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</si>
  <si>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</si>
  <si>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</si>
  <si>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</si>
  <si>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</si>
  <si>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</si>
  <si>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</si>
  <si>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</si>
  <si>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</si>
  <si>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</si>
  <si>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</si>
  <si>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</si>
  <si>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</si>
  <si>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</si>
  <si>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</si>
  <si>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</si>
  <si>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</si>
  <si>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</si>
  <si>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</si>
  <si>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</si>
  <si>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</si>
  <si>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</si>
  <si>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</si>
  <si>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</si>
  <si>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</si>
  <si>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</si>
  <si>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</si>
  <si>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</si>
  <si>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</si>
  <si>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</si>
  <si>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</si>
  <si>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</si>
  <si>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</si>
  <si>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</si>
  <si>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</si>
  <si>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</si>
  <si>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</si>
  <si>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</si>
  <si>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</si>
  <si>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</si>
  <si>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</si>
  <si>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</si>
  <si>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</si>
  <si>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</si>
  <si>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</si>
  <si>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</si>
  <si>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</si>
  <si>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</si>
  <si>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</si>
  <si>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</si>
  <si>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</si>
  <si>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</si>
  <si>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</si>
  <si>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</si>
  <si>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</si>
  <si>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</si>
  <si>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</si>
  <si>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</si>
  <si>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</si>
  <si>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</si>
  <si>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</si>
  <si>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</si>
  <si>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</si>
  <si>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</si>
  <si>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</si>
  <si>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</si>
  <si>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</si>
  <si>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</si>
  <si>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</si>
  <si>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</si>
  <si>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</si>
  <si>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</si>
  <si>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</si>
  <si>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</si>
  <si>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</si>
  <si>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</si>
  <si>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</si>
  <si>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</si>
  <si>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</si>
  <si>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</si>
  <si>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</si>
  <si>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</si>
  <si>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</si>
  <si>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</si>
  <si>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</si>
  <si>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</si>
  <si>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</si>
  <si>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</si>
  <si>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</si>
  <si>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</si>
  <si>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</si>
  <si>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</si>
  <si>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</si>
  <si>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</si>
  <si>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</si>
  <si>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</si>
  <si>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</si>
  <si>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</si>
  <si>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</si>
  <si>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</si>
  <si>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</si>
  <si>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</si>
  <si>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</si>
  <si>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</si>
  <si>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</si>
  <si>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</si>
  <si>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</si>
  <si>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</si>
  <si>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</si>
  <si>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</si>
  <si>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</si>
  <si>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</si>
  <si>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</si>
  <si>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</si>
  <si>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</si>
  <si>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</si>
  <si>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</si>
  <si>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</si>
  <si>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</si>
  <si>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</si>
  <si>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</si>
  <si>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</si>
  <si>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</si>
  <si>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</si>
  <si>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</si>
  <si>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</si>
  <si>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</si>
  <si>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</si>
  <si>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</si>
  <si>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</si>
  <si>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</si>
  <si>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</si>
  <si>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</si>
  <si>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</si>
  <si>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</si>
  <si>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</si>
  <si>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</si>
  <si>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</si>
  <si>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</si>
  <si>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</si>
  <si>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</si>
  <si>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</si>
  <si>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</si>
  <si>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</si>
  <si>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</si>
  <si>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</si>
  <si>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</si>
  <si>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</si>
  <si>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</si>
  <si>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</si>
  <si>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</si>
  <si>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</si>
  <si>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</si>
  <si>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</si>
  <si>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</si>
  <si>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</si>
  <si>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</si>
  <si>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</si>
  <si>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</si>
  <si>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</si>
  <si>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</si>
  <si>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</si>
  <si>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</si>
  <si>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</si>
  <si>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</si>
  <si>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</si>
  <si>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</si>
  <si>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</si>
  <si>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</si>
  <si>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</si>
  <si>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</si>
  <si>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</si>
  <si>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</si>
  <si>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</si>
  <si>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</si>
  <si>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</si>
  <si>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</si>
  <si>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</si>
  <si>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</si>
  <si>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</si>
  <si>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</si>
  <si>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</si>
  <si>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</si>
  <si>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</si>
  <si>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</si>
  <si>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</si>
  <si>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</si>
  <si>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</si>
  <si>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</si>
  <si>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</si>
  <si>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</si>
  <si>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</si>
  <si>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</si>
  <si>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</si>
  <si>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</si>
  <si>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</si>
  <si>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</si>
  <si>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</si>
  <si>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</si>
  <si>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</si>
  <si>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</si>
  <si>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</si>
  <si>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</si>
  <si>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</si>
  <si>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</si>
  <si>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</si>
  <si>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</si>
  <si>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</si>
  <si>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</si>
  <si>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</si>
  <si>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</si>
  <si>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</si>
  <si>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</si>
  <si>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</si>
  <si>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</si>
  <si>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</si>
  <si>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</si>
  <si>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</si>
  <si>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</si>
  <si>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</si>
  <si>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</si>
  <si>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</si>
  <si>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</si>
  <si>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</si>
  <si>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</si>
  <si>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</si>
  <si>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</si>
  <si>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</si>
  <si>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</si>
  <si>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</si>
  <si>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</si>
  <si>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</si>
  <si>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</si>
  <si>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</si>
  <si>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</si>
  <si>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</si>
  <si>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</si>
  <si>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</si>
  <si>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</si>
  <si>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</si>
  <si>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</si>
  <si>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</si>
  <si>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</si>
  <si>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</si>
  <si>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</si>
  <si>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</si>
  <si>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</si>
  <si>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</si>
  <si>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</si>
  <si>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</si>
  <si>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</si>
  <si>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</si>
  <si>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</si>
  <si>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</si>
  <si>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</si>
  <si>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</si>
  <si>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</si>
  <si>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</si>
  <si>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</si>
  <si>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</si>
  <si>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</si>
  <si>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</si>
  <si>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</si>
  <si>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</si>
  <si>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</si>
  <si>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</si>
  <si>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</si>
  <si>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</si>
  <si>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</si>
  <si>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</si>
  <si>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</si>
  <si>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</si>
  <si>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</si>
  <si>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</si>
  <si>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</si>
  <si>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</si>
  <si>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</si>
  <si>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</si>
  <si>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</si>
  <si>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</si>
  <si>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</si>
  <si>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</si>
  <si>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</si>
  <si>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</si>
  <si>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</si>
  <si>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</si>
  <si>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</si>
  <si>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</si>
  <si>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</si>
  <si>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</si>
  <si>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</si>
  <si>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</si>
  <si>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</si>
  <si>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</si>
  <si>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</si>
  <si>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</si>
  <si>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</si>
  <si>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</si>
  <si>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</si>
  <si>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</si>
  <si>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</si>
  <si>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</si>
  <si>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</si>
  <si>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</si>
  <si>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</si>
  <si>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</si>
  <si>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</si>
  <si>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</si>
  <si>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</si>
  <si>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</si>
  <si>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</si>
  <si>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</si>
  <si>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</si>
  <si>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</si>
  <si>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</si>
  <si>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</si>
  <si>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</si>
  <si>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</si>
  <si>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</si>
  <si>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</si>
  <si>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</si>
  <si>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</si>
  <si>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</si>
  <si>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</si>
  <si>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</si>
  <si>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</si>
  <si>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</si>
  <si>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</si>
  <si>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</si>
  <si>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</si>
  <si>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</si>
  <si>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</si>
  <si>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</si>
  <si>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</si>
  <si>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</si>
  <si>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</si>
  <si>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</si>
  <si>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</si>
  <si>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</si>
  <si>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</si>
  <si>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</si>
  <si>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</si>
  <si>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</si>
  <si>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</si>
  <si>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</si>
  <si>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</si>
  <si>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</si>
  <si>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</si>
  <si>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</si>
  <si>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</si>
  <si>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</si>
  <si>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</si>
  <si>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</si>
  <si>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</si>
  <si>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</si>
  <si>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</si>
  <si>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</si>
  <si>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</si>
  <si>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</si>
  <si>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</si>
  <si>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</si>
  <si>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</si>
  <si>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</si>
  <si>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</si>
  <si>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</si>
  <si>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</si>
  <si>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</si>
  <si>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</si>
  <si>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</si>
  <si>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</si>
  <si>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</si>
  <si>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</si>
  <si>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</si>
  <si>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</si>
  <si>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</si>
  <si>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</si>
  <si>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</si>
  <si>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</si>
  <si>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</si>
  <si>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</si>
  <si>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</si>
  <si>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</si>
  <si>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</si>
  <si>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</si>
  <si>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</si>
  <si>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</si>
  <si>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</si>
  <si>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</si>
  <si>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</si>
  <si>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</si>
  <si>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</si>
  <si>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</si>
  <si>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</si>
  <si>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</si>
  <si>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</si>
  <si>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</si>
  <si>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</si>
  <si>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</si>
  <si>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</si>
  <si>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</si>
  <si>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</si>
  <si>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</si>
  <si>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</si>
  <si>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</si>
  <si>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</si>
  <si>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</si>
  <si>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</si>
  <si>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</si>
  <si>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</si>
  <si>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</si>
  <si>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</si>
  <si>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</si>
  <si>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</si>
  <si>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</si>
  <si>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</si>
  <si>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</si>
  <si>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</si>
  <si>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</si>
  <si>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</si>
  <si>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</si>
  <si>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</si>
  <si>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</si>
  <si>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</si>
  <si>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</si>
  <si>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</si>
  <si>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</si>
  <si>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</si>
  <si>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</si>
  <si>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</si>
  <si>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</si>
  <si>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</si>
  <si>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</si>
  <si>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</si>
  <si>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</si>
  <si>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</si>
  <si>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</si>
  <si>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</si>
  <si>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</si>
  <si>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</si>
  <si>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</si>
  <si>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</si>
  <si>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</si>
  <si>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</si>
  <si>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</si>
  <si>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</si>
  <si>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</si>
  <si>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</si>
  <si>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</si>
  <si>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</si>
  <si>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</si>
  <si>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</si>
  <si>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</si>
  <si>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</si>
  <si>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</si>
  <si>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</si>
  <si>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</si>
  <si>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</si>
  <si>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</si>
  <si>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</si>
  <si>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</si>
  <si>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</si>
  <si>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</si>
  <si>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</si>
  <si>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</si>
  <si>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</si>
  <si>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</si>
  <si>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</si>
  <si>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</si>
  <si>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</si>
  <si>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</si>
  <si>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</si>
  <si>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</si>
  <si>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</si>
  <si>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</si>
  <si>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</si>
  <si>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</si>
  <si>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</si>
  <si>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</si>
  <si>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</si>
  <si>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</si>
  <si>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</si>
  <si>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</si>
  <si>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</si>
  <si>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</si>
  <si>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</si>
  <si>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</si>
  <si>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</si>
  <si>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</si>
  <si>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</si>
  <si>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</si>
  <si>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</si>
  <si>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</si>
  <si>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</si>
  <si>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</si>
  <si>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</si>
  <si>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</si>
  <si>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</si>
  <si>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</si>
  <si>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</si>
  <si>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</si>
  <si>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</si>
  <si>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</si>
  <si>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</si>
  <si>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</si>
  <si>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</si>
  <si>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</si>
  <si>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</si>
  <si>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</si>
  <si>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</si>
  <si>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</si>
  <si>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</si>
  <si>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</si>
  <si>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</si>
  <si>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</si>
  <si>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</si>
  <si>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</si>
  <si>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</si>
  <si>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</si>
  <si>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</si>
  <si>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</si>
  <si>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</si>
  <si>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</si>
  <si>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</si>
  <si>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</si>
  <si>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</si>
  <si>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</si>
  <si>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</si>
  <si>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</si>
  <si>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</si>
  <si>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</si>
  <si>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</si>
  <si>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</si>
  <si>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</si>
  <si>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</si>
  <si>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</si>
  <si>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</si>
  <si>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</si>
  <si>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</si>
  <si>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</si>
  <si>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</si>
  <si>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</si>
  <si>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</si>
  <si>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</si>
  <si>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</si>
  <si>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</si>
  <si>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</si>
  <si>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</si>
  <si>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</si>
  <si>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</si>
  <si>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</si>
  <si>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</si>
  <si>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</si>
  <si>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</si>
  <si>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</si>
  <si>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</si>
  <si>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</si>
  <si>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</si>
  <si>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</si>
  <si>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</si>
  <si>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</si>
  <si>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</si>
  <si>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</si>
  <si>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</si>
  <si>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</si>
  <si>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</si>
  <si>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</si>
  <si>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</si>
  <si>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</si>
  <si>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</si>
  <si>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</si>
  <si>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</si>
  <si>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</si>
  <si>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</si>
  <si>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</si>
  <si>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</si>
  <si>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</si>
  <si>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</si>
  <si>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</si>
  <si>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</si>
  <si>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</si>
  <si>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</si>
  <si>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</si>
  <si>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</si>
  <si>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</si>
  <si>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</si>
  <si>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</si>
  <si>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</si>
  <si>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</si>
  <si>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</si>
  <si>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</si>
  <si>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</si>
  <si>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</si>
  <si>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</si>
  <si>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</si>
  <si>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</si>
  <si>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</si>
  <si>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</si>
  <si>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</si>
  <si>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</si>
  <si>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</si>
  <si>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</si>
  <si>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</si>
  <si>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</si>
  <si>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</si>
  <si>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</si>
  <si>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</si>
  <si>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</si>
  <si>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</si>
  <si>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</si>
  <si>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</si>
  <si>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</si>
  <si>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</si>
  <si>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</si>
  <si>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</si>
  <si>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</si>
  <si>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</si>
  <si>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</si>
  <si>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</si>
  <si>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</si>
  <si>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</si>
  <si>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</si>
  <si>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</si>
  <si>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</si>
  <si>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</si>
  <si>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</si>
  <si>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</si>
  <si>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</si>
  <si>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</si>
  <si>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</si>
  <si>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</si>
  <si>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</si>
  <si>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</si>
  <si>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</si>
  <si>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</si>
  <si>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</si>
  <si>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</si>
  <si>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</si>
  <si>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</si>
  <si>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</si>
  <si>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</si>
  <si>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</si>
  <si>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</si>
  <si>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</si>
  <si>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</si>
  <si>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</si>
  <si>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</si>
  <si>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</si>
  <si>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</si>
  <si>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</si>
  <si>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</si>
  <si>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</si>
  <si>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</si>
  <si>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</si>
  <si>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</si>
  <si>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</si>
  <si>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</si>
  <si>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</si>
  <si>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</si>
  <si>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</si>
  <si>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</si>
  <si>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</si>
  <si>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</si>
  <si>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</si>
  <si>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</si>
  <si>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</si>
  <si>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</si>
  <si>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</si>
  <si>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</si>
  <si>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</si>
  <si>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</si>
  <si>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</si>
  <si>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</si>
  <si>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</si>
  <si>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</si>
  <si>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</si>
  <si>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</si>
  <si>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</si>
  <si>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</si>
  <si>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</si>
  <si>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</si>
  <si>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</si>
  <si>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</si>
  <si>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</si>
  <si>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</si>
  <si>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</si>
  <si>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</si>
  <si>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</si>
  <si>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</si>
  <si>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</si>
  <si>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</si>
  <si>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</si>
  <si>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</si>
  <si>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</si>
  <si>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</si>
  <si>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</si>
  <si>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</si>
  <si>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</si>
  <si>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</si>
  <si>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</si>
  <si>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</si>
  <si>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</si>
  <si>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</si>
  <si>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</si>
  <si>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</si>
  <si>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</si>
  <si>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</si>
  <si>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</si>
  <si>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</si>
  <si>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</si>
  <si>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</si>
  <si>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</si>
  <si>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</si>
  <si>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</si>
  <si>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</si>
  <si>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</si>
  <si>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</si>
  <si>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</si>
  <si>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</si>
  <si>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</si>
  <si>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</si>
  <si>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</si>
  <si>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</si>
  <si>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</si>
  <si>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</si>
  <si>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</si>
  <si>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</si>
  <si>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</si>
  <si>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</si>
  <si>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</si>
  <si>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</si>
  <si>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</si>
  <si>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</si>
  <si>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</si>
  <si>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</si>
  <si>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</si>
  <si>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</si>
  <si>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</si>
  <si>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</si>
  <si>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</si>
  <si>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</si>
  <si>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</si>
  <si>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</si>
  <si>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</si>
  <si>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</si>
  <si>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</si>
  <si>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</si>
  <si>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</si>
  <si>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</si>
  <si>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</si>
  <si>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</si>
  <si>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</si>
  <si>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</si>
  <si>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</si>
  <si>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</si>
  <si>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</si>
  <si>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</si>
  <si>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</si>
  <si>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</si>
  <si>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</si>
  <si>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</si>
  <si>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</si>
  <si>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</si>
  <si>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</si>
  <si>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</si>
  <si>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</si>
  <si>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</si>
  <si>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</si>
  <si>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</si>
  <si>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</si>
  <si>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</si>
  <si>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</si>
  <si>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</si>
  <si>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</si>
  <si>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</si>
  <si>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</si>
  <si>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</si>
  <si>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</si>
  <si>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</si>
  <si>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</si>
  <si>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</si>
  <si>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</si>
  <si>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</si>
  <si>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</si>
  <si>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</si>
  <si>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</si>
  <si>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</si>
  <si>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</si>
  <si>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</si>
  <si>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</si>
  <si>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</si>
  <si>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</si>
  <si>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</si>
  <si>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</si>
  <si>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</si>
  <si>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</si>
  <si>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</si>
  <si>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</si>
  <si>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</si>
  <si>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</si>
  <si>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</si>
  <si>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</si>
  <si>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</si>
  <si>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</si>
  <si>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</si>
  <si>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</si>
  <si>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</si>
  <si>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</si>
  <si>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</si>
  <si>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</si>
  <si>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</si>
  <si>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</si>
  <si>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</si>
  <si>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</si>
  <si>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</si>
  <si>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</si>
  <si>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</si>
  <si>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</si>
  <si>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</si>
  <si>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</si>
  <si>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</si>
  <si>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</si>
  <si>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</si>
  <si>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</si>
  <si>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</si>
  <si>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</si>
  <si>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</si>
  <si>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</si>
  <si>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</si>
  <si>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</si>
  <si>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</si>
  <si>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</si>
  <si>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</si>
  <si>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</si>
  <si>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</si>
  <si>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</si>
  <si>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</si>
  <si>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</si>
  <si>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</si>
  <si>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</si>
  <si>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</si>
  <si>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</si>
  <si>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</si>
  <si>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</si>
  <si>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</si>
  <si>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</si>
  <si>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</si>
  <si>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</si>
  <si>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</si>
  <si>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</si>
  <si>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</si>
  <si>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</si>
  <si>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</si>
  <si>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</si>
  <si>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</si>
  <si>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</si>
  <si>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</si>
  <si>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</si>
  <si>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</si>
  <si>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</si>
  <si>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</si>
  <si>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</si>
  <si>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</si>
  <si>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</si>
  <si>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</si>
  <si>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</si>
  <si>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</si>
  <si>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</si>
  <si>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</si>
  <si>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</si>
  <si>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</si>
  <si>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</si>
  <si>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</si>
  <si>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</si>
  <si>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</si>
  <si>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</si>
  <si>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</si>
  <si>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</si>
  <si>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</si>
  <si>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</si>
  <si>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</si>
  <si>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</si>
  <si>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</si>
  <si>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</si>
  <si>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</si>
  <si>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</si>
  <si>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</si>
  <si>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</si>
  <si>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</si>
  <si>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</si>
  <si>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</si>
  <si>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</si>
  <si>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</si>
  <si>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</si>
  <si>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</si>
  <si>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</si>
  <si>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</si>
  <si>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</si>
  <si>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</si>
  <si>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</si>
  <si>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</si>
  <si>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</si>
  <si>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</si>
  <si>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</si>
  <si>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</si>
  <si>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</si>
  <si>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</si>
  <si>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</si>
  <si>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</si>
  <si>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</si>
  <si>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</si>
  <si>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</si>
  <si>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</si>
  <si>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</si>
  <si>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</si>
  <si>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</si>
  <si>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</si>
  <si>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</si>
  <si>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</si>
  <si>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</si>
  <si>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</si>
  <si>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</si>
  <si>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</si>
  <si>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</si>
  <si>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</si>
  <si>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</si>
  <si>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</si>
  <si>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</si>
  <si>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</si>
  <si>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</si>
  <si>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</si>
  <si>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</si>
  <si>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</si>
  <si>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</si>
  <si>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</si>
  <si>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</si>
  <si>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</si>
  <si>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</si>
  <si>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</si>
  <si>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</si>
  <si>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</si>
  <si>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</si>
  <si>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</si>
  <si>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</si>
  <si>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</si>
  <si>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</si>
  <si>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</si>
  <si>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</si>
  <si>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</si>
  <si>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</si>
  <si>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</si>
  <si>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</si>
  <si>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</si>
  <si>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</si>
  <si>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</si>
  <si>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</si>
  <si>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</si>
  <si>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</si>
  <si>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</si>
  <si>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</si>
  <si>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</si>
  <si>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</si>
  <si>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</si>
  <si>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</si>
  <si>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</si>
  <si>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</si>
  <si>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</si>
  <si>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</si>
  <si>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</si>
  <si>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</si>
  <si>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</si>
  <si>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</si>
  <si>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</si>
  <si>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</si>
  <si>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</si>
  <si>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</si>
  <si>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</si>
  <si>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</si>
  <si>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</si>
  <si>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</si>
  <si>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</si>
  <si>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</si>
  <si>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</si>
  <si>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</si>
  <si>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</si>
  <si>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</si>
  <si>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</si>
  <si>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</si>
  <si>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</si>
  <si>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</si>
  <si>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</si>
  <si>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</si>
  <si>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</si>
  <si>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</si>
  <si>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</si>
  <si>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</si>
  <si>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</si>
  <si>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</si>
  <si>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</si>
  <si>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</si>
  <si>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</si>
  <si>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</si>
  <si>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</si>
  <si>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</si>
  <si>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</si>
  <si>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</si>
  <si>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</si>
  <si>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</si>
  <si>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</si>
  <si>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</si>
  <si>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</si>
  <si>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</si>
  <si>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</si>
  <si>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</si>
  <si>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</si>
  <si>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</si>
  <si>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</si>
  <si>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</si>
  <si>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</si>
  <si>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</si>
  <si>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</si>
  <si>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</si>
  <si>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</si>
  <si>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</si>
  <si>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</si>
  <si>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</si>
  <si>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</si>
  <si>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</si>
  <si>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</si>
  <si>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</si>
  <si>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</si>
  <si>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</si>
  <si>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</si>
  <si>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</si>
  <si>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</si>
  <si>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</si>
  <si>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</si>
  <si>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</si>
  <si>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</si>
  <si>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</si>
  <si>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</si>
  <si>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</si>
  <si>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</si>
  <si>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</si>
  <si>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</si>
  <si>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</si>
  <si>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</si>
  <si>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</si>
  <si>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</si>
  <si>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</si>
  <si>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</si>
  <si>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</si>
  <si>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</si>
  <si>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</si>
  <si>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</si>
  <si>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</si>
  <si>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</si>
  <si>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</si>
  <si>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</si>
  <si>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</si>
  <si>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</si>
  <si>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</si>
  <si>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</si>
  <si>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</si>
  <si>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</si>
  <si>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</si>
  <si>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</si>
  <si>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</si>
  <si>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</si>
  <si>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</si>
  <si>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</si>
  <si>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</si>
  <si>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</si>
  <si>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</si>
  <si>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</si>
  <si>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</si>
  <si>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</si>
  <si>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</si>
  <si>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</si>
  <si>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</si>
  <si>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</si>
  <si>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</si>
  <si>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</si>
  <si>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</si>
  <si>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</si>
  <si>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</si>
  <si>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</si>
  <si>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</si>
  <si>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</si>
  <si>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</si>
  <si>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</si>
  <si>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</si>
  <si>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</si>
  <si>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</si>
  <si>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</si>
  <si>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</si>
  <si>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</si>
  <si>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</si>
  <si>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</si>
  <si>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</si>
  <si>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</si>
  <si>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</si>
  <si>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</si>
  <si>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</si>
  <si>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</si>
  <si>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</si>
  <si>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</si>
  <si>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</si>
  <si>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</si>
  <si>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</si>
  <si>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</si>
  <si>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</si>
  <si>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</si>
  <si>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</si>
  <si>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</si>
  <si>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</si>
  <si>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</si>
  <si>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</si>
  <si>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</si>
  <si>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</si>
  <si>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</si>
  <si>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</si>
  <si>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</si>
  <si>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</si>
  <si>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</si>
  <si>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</si>
  <si>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</si>
  <si>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</si>
  <si>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</si>
  <si>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</si>
  <si>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</si>
  <si>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</si>
  <si>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</si>
  <si>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</si>
  <si>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</si>
  <si>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</si>
  <si>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</si>
  <si>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</si>
  <si>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</si>
  <si>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</si>
  <si>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</si>
  <si>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</si>
  <si>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</si>
  <si>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</si>
  <si>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</si>
  <si>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</si>
  <si>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</si>
  <si>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</si>
  <si>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</si>
  <si>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</si>
  <si>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</si>
  <si>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</si>
  <si>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</si>
  <si>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</si>
  <si>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</si>
  <si>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</si>
  <si>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</si>
  <si>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</si>
  <si>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</si>
  <si>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</si>
  <si>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</si>
  <si>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</si>
  <si>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</si>
  <si>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</si>
  <si>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</si>
  <si>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</si>
  <si>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</si>
  <si>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</si>
  <si>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</si>
  <si>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</si>
  <si>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</si>
  <si>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</si>
  <si>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</si>
  <si>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</si>
  <si>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</si>
  <si>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</si>
  <si>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</si>
  <si>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</si>
  <si>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</si>
  <si>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</si>
  <si>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</si>
  <si>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</si>
  <si>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</si>
  <si>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</si>
  <si>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</si>
  <si>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</si>
  <si>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</si>
  <si>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</si>
  <si>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</si>
  <si>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</si>
  <si>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</si>
  <si>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</si>
  <si>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</si>
  <si>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</si>
  <si>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</si>
  <si>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</si>
  <si>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</si>
  <si>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</si>
  <si>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</si>
  <si>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</si>
  <si>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</si>
  <si>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</si>
  <si>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</si>
  <si>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</si>
  <si>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</si>
  <si>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</si>
  <si>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</si>
  <si>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</si>
  <si>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</si>
  <si>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</si>
  <si>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</si>
  <si>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</si>
  <si>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</si>
  <si>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</si>
  <si>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</si>
  <si>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</si>
  <si>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</si>
  <si>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</si>
  <si>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</si>
  <si>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</si>
  <si>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</si>
  <si>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</si>
  <si>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</si>
  <si>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</si>
  <si>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</si>
  <si>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</si>
  <si>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</si>
  <si>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</si>
  <si>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</si>
  <si>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</si>
  <si>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</si>
  <si>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</si>
  <si>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</si>
  <si>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</si>
  <si>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</si>
  <si>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</si>
  <si>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</si>
  <si>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</si>
  <si>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</si>
  <si>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</si>
  <si>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</si>
  <si>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</si>
  <si>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</si>
  <si>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</si>
  <si>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</si>
  <si>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</si>
  <si>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</si>
  <si>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</si>
  <si>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</si>
  <si>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</si>
  <si>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</si>
  <si>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</si>
  <si>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</si>
  <si>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</si>
  <si>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</si>
  <si>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</si>
  <si>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</si>
  <si>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</si>
  <si>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</si>
  <si>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</si>
  <si>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</si>
  <si>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</si>
  <si>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</si>
  <si>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</si>
  <si>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</si>
  <si>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</si>
  <si>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</si>
  <si>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</si>
  <si>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</si>
  <si>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</si>
  <si>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</si>
  <si>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</si>
  <si>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</si>
  <si>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</si>
  <si>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</si>
  <si>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</si>
  <si>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</si>
  <si>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</si>
  <si>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</si>
  <si>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</si>
  <si>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</si>
  <si>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</si>
  <si>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</si>
  <si>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</si>
  <si>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</si>
  <si>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</si>
  <si>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</si>
  <si>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</si>
  <si>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</si>
  <si>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</si>
  <si>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</si>
  <si>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</si>
  <si>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</si>
  <si>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</si>
  <si>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</si>
  <si>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</si>
  <si>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</si>
  <si>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</si>
  <si>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</si>
  <si>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</si>
  <si>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</si>
  <si>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</si>
  <si>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</si>
  <si>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</si>
  <si>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</si>
  <si>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</si>
  <si>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</si>
  <si>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</si>
  <si>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</si>
  <si>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</si>
  <si>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</si>
  <si>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</si>
  <si>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</si>
  <si>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</si>
  <si>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</si>
  <si>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</si>
  <si>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</si>
  <si>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</si>
  <si>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</si>
  <si>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</si>
  <si>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</si>
  <si>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</si>
  <si>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</si>
  <si>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</si>
  <si>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</si>
  <si>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</si>
  <si>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</si>
  <si>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</si>
  <si>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</si>
  <si>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</si>
  <si>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</si>
  <si>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</si>
  <si>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</si>
  <si>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</si>
  <si>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</si>
  <si>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</si>
  <si>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</si>
  <si>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</si>
  <si>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</si>
  <si>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</si>
  <si>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</si>
  <si>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</si>
  <si>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</si>
  <si>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</si>
  <si>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</si>
  <si>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</si>
  <si>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</si>
  <si>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</si>
  <si>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</si>
  <si>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</si>
  <si>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</si>
  <si>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</si>
  <si>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</si>
  <si>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</si>
  <si>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</si>
  <si>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</si>
  <si>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</si>
  <si>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</si>
  <si>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</si>
  <si>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</si>
  <si>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</si>
  <si>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</si>
  <si>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</si>
  <si>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</si>
  <si>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</si>
  <si>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</si>
  <si>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</si>
  <si>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</si>
  <si>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</si>
  <si>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</si>
  <si>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</si>
  <si>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</si>
  <si>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</si>
  <si>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</si>
  <si>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</si>
  <si>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</si>
  <si>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</si>
  <si>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</si>
  <si>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</si>
  <si>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</si>
  <si>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</si>
  <si>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</si>
  <si>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</si>
  <si>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</si>
  <si>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</si>
  <si>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</si>
  <si>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</si>
  <si>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</si>
  <si>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</si>
  <si>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</si>
  <si>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</si>
  <si>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</si>
  <si>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</si>
  <si>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</si>
  <si>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</si>
  <si>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</si>
  <si>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</si>
  <si>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</si>
  <si>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</si>
  <si>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</si>
  <si>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</si>
  <si>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</si>
  <si>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</si>
  <si>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</si>
  <si>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</si>
  <si>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</si>
  <si>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</si>
  <si>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</si>
  <si>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</si>
  <si>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</si>
  <si>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</si>
  <si>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</si>
  <si>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</si>
  <si>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</si>
  <si>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</si>
  <si>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</si>
  <si>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</si>
  <si>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</si>
  <si>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</si>
  <si>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</si>
  <si>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</si>
  <si>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</si>
  <si>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</si>
  <si>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</si>
  <si>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</si>
  <si>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</si>
  <si>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</si>
  <si>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</si>
  <si>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</si>
  <si>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</si>
  <si>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</si>
  <si>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</si>
  <si>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</si>
  <si>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</si>
  <si>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</si>
  <si>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</si>
  <si>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</si>
  <si>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</si>
  <si>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</si>
  <si>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</si>
  <si>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</si>
  <si>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</si>
  <si>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</si>
  <si>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</si>
  <si>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</si>
  <si>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</si>
  <si>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</si>
  <si>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</si>
  <si>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</si>
  <si>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</si>
  <si>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</si>
  <si>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</si>
  <si>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</si>
  <si>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</si>
  <si>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</si>
  <si>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</si>
  <si>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</si>
  <si>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</si>
  <si>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</si>
  <si>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</si>
  <si>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</si>
  <si>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</si>
  <si>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</si>
  <si>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</si>
  <si>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</si>
  <si>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</si>
  <si>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</si>
  <si>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</si>
  <si>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</si>
  <si>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</si>
  <si>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</si>
  <si>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</si>
  <si>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</si>
  <si>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</si>
  <si>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</si>
  <si>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</si>
  <si>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</si>
  <si>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</si>
  <si>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</si>
  <si>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</si>
  <si>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</si>
  <si>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</si>
  <si>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</si>
  <si>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</si>
  <si>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</si>
  <si>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</si>
  <si>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</si>
  <si>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</si>
  <si>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</si>
  <si>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</si>
  <si>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</si>
  <si>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</si>
  <si>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</si>
  <si>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</si>
  <si>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</si>
  <si>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</si>
  <si>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</si>
  <si>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</si>
  <si>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</si>
  <si>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</si>
  <si>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</si>
  <si>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</si>
  <si>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</si>
  <si>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</si>
  <si>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</si>
  <si>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</si>
  <si>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</si>
  <si>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</si>
  <si>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</si>
  <si>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</si>
  <si>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</si>
  <si>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</si>
  <si>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</si>
  <si>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</si>
  <si>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</si>
  <si>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</si>
  <si>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</si>
  <si>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</si>
  <si>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</si>
  <si>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</si>
  <si>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</si>
  <si>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</si>
  <si>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</si>
  <si>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</si>
  <si>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</si>
  <si>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</si>
  <si>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</si>
  <si>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</si>
  <si>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</si>
  <si>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</si>
  <si>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</si>
  <si>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</si>
  <si>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</si>
  <si>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</si>
  <si>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</si>
  <si>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</si>
  <si>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</si>
  <si>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</si>
  <si>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</si>
  <si>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</si>
  <si>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</si>
  <si>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</si>
  <si>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</si>
  <si>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</si>
  <si>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</si>
  <si>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</si>
  <si>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</si>
  <si>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</si>
  <si>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</si>
  <si>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</si>
  <si>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</si>
  <si>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</si>
  <si>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</si>
  <si>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</si>
  <si>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</si>
  <si>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</si>
  <si>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</si>
  <si>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</si>
  <si>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</si>
  <si>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</si>
  <si>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</si>
  <si>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</si>
  <si>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</si>
  <si>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</si>
  <si>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</si>
  <si>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</si>
  <si>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</si>
  <si>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</si>
  <si>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</si>
  <si>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</si>
  <si>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</si>
  <si>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</si>
  <si>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</si>
  <si>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</si>
  <si>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</si>
  <si>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</si>
  <si>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</si>
  <si>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</si>
  <si>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</si>
  <si>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</si>
  <si>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</si>
  <si>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</si>
  <si>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</si>
  <si>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</si>
  <si>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</si>
  <si>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</si>
  <si>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</si>
  <si>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</si>
  <si>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</si>
  <si>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</si>
  <si>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</si>
  <si>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</si>
  <si>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</si>
  <si>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</si>
  <si>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</si>
  <si>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</si>
  <si>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</si>
  <si>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</si>
  <si>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</si>
  <si>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</si>
  <si>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</si>
  <si>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</si>
  <si>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</si>
  <si>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</si>
  <si>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</si>
  <si>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</si>
  <si>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</si>
  <si>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</si>
  <si>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</si>
  <si>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</si>
  <si>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</si>
  <si>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</si>
  <si>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</si>
  <si>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</si>
  <si>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</si>
  <si>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</si>
  <si>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</si>
  <si>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</si>
  <si>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</si>
  <si>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</si>
  <si>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</si>
  <si>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</si>
  <si>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</si>
  <si>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</si>
  <si>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</si>
  <si>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</si>
  <si>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</si>
  <si>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</si>
  <si>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</si>
  <si>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</si>
  <si>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</si>
  <si>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</si>
  <si>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</si>
  <si>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</si>
  <si>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</si>
  <si>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</si>
  <si>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</si>
  <si>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</si>
  <si>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</si>
  <si>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</si>
  <si>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</si>
  <si>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</si>
  <si>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</si>
  <si>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</si>
  <si>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</si>
  <si>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</si>
  <si>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</si>
  <si>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</si>
  <si>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</si>
  <si>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</si>
  <si>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</si>
  <si>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</si>
  <si>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</si>
  <si>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</si>
  <si>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</si>
  <si>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</si>
  <si>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</si>
  <si>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</si>
  <si>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</si>
  <si>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</si>
  <si>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</si>
  <si>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</si>
  <si>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</si>
  <si>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</si>
  <si>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</si>
  <si>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</si>
  <si>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</si>
  <si>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</si>
  <si>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</si>
  <si>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</si>
  <si>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</si>
  <si>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</si>
  <si>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</si>
  <si>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</si>
  <si>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</si>
  <si>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</si>
  <si>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</si>
  <si>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</si>
  <si>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</si>
  <si>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</si>
  <si>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</si>
  <si>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</si>
  <si>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</si>
  <si>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</si>
  <si>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</si>
  <si>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</si>
  <si>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</si>
  <si>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</si>
  <si>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</si>
  <si>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</si>
  <si>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</si>
  <si>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</si>
  <si>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</si>
  <si>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</si>
  <si>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</si>
  <si>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</si>
  <si>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</si>
  <si>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</si>
  <si>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</si>
  <si>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</si>
  <si>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</si>
  <si>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</si>
  <si>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</si>
  <si>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</si>
  <si>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</si>
  <si>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</si>
  <si>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</si>
  <si>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</si>
  <si>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</si>
  <si>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</si>
  <si>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</si>
  <si>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</si>
  <si>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</si>
  <si>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</si>
  <si>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</si>
  <si>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</si>
  <si>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</si>
  <si>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</si>
  <si>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</si>
  <si>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</si>
  <si>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</si>
  <si>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</si>
  <si>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</si>
  <si>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</si>
  <si>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</si>
  <si>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</si>
  <si>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</si>
  <si>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</si>
  <si>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</si>
  <si>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</si>
  <si>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</si>
  <si>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</si>
  <si>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</si>
  <si>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</si>
  <si>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</si>
  <si>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</si>
  <si>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</si>
  <si>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</si>
  <si>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</si>
  <si>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</si>
  <si>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</si>
  <si>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</si>
  <si>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</si>
  <si>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</si>
  <si>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</si>
  <si>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</si>
  <si>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</si>
  <si>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</si>
  <si>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</si>
  <si>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</si>
  <si>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</si>
  <si>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</si>
  <si>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</si>
  <si>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</si>
  <si>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</si>
  <si>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</si>
  <si>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</si>
  <si>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</si>
  <si>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</si>
  <si>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</si>
  <si>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</si>
  <si>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</si>
  <si>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</si>
  <si>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</si>
  <si>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</si>
  <si>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</si>
  <si>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</si>
  <si>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</si>
  <si>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</si>
  <si>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</si>
  <si>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</si>
  <si>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</si>
  <si>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</si>
  <si>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</si>
  <si>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</si>
  <si>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</si>
  <si>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</si>
  <si>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</si>
  <si>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</si>
  <si>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</si>
  <si>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</si>
  <si>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</si>
  <si>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</si>
  <si>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</si>
  <si>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</si>
  <si>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</si>
  <si>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</si>
  <si>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</si>
  <si>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</si>
  <si>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</si>
  <si>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</si>
  <si>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</si>
  <si>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</si>
  <si>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</si>
  <si>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</si>
  <si>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</si>
  <si>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</si>
  <si>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</si>
  <si>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</si>
  <si>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</si>
  <si>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</si>
  <si>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</si>
  <si>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</si>
  <si>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</si>
  <si>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</si>
  <si>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</si>
  <si>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</si>
  <si>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</si>
  <si>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</si>
  <si>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</si>
  <si>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</si>
  <si>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</si>
  <si>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</si>
  <si>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</si>
  <si>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</si>
  <si>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</si>
  <si>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</si>
  <si>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</si>
  <si>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</si>
  <si>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</si>
  <si>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</si>
  <si>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</si>
  <si>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</si>
  <si>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</si>
  <si>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</si>
  <si>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</si>
  <si>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</si>
  <si>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</si>
  <si>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</si>
  <si>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</si>
  <si>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</si>
  <si>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</si>
  <si>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</si>
  <si>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</si>
  <si>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</si>
  <si>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</si>
  <si>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</si>
  <si>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</si>
  <si>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</si>
  <si>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</si>
  <si>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</si>
  <si>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</si>
  <si>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</si>
  <si>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</si>
  <si>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</si>
  <si>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</si>
  <si>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</si>
  <si>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</si>
  <si>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</si>
  <si>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</si>
  <si>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</si>
  <si>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</si>
  <si>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</si>
  <si>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</si>
  <si>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</si>
  <si>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</si>
  <si>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</si>
  <si>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</si>
  <si>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</si>
  <si>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</si>
  <si>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</si>
  <si>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</si>
  <si>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</si>
  <si>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</si>
  <si>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</si>
  <si>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</si>
  <si>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</si>
  <si>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</si>
  <si>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</si>
  <si>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</si>
  <si>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</si>
  <si>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</si>
  <si>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</si>
  <si>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</si>
  <si>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</si>
  <si>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</si>
  <si>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</si>
  <si>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</si>
  <si>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</si>
  <si>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</si>
  <si>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</si>
  <si>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</si>
  <si>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</si>
  <si>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</si>
  <si>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</si>
  <si>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</si>
  <si>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</si>
  <si>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</si>
  <si>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</si>
  <si>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</si>
  <si>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</si>
  <si>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</si>
  <si>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</si>
  <si>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</si>
  <si>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</si>
  <si>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</si>
  <si>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</si>
  <si>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</si>
  <si>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</si>
  <si>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</si>
  <si>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</si>
  <si>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</si>
  <si>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</si>
  <si>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</si>
  <si>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</si>
  <si>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</si>
  <si>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</si>
  <si>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</si>
  <si>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</si>
  <si>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</si>
  <si>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</si>
  <si>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</si>
  <si>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</si>
  <si>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</si>
  <si>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</si>
  <si>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</si>
  <si>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</si>
  <si>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</si>
  <si>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</si>
  <si>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</si>
  <si>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</si>
  <si>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</si>
  <si>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</si>
  <si>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</si>
  <si>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</si>
  <si>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</si>
  <si>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</si>
  <si>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</si>
  <si>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</si>
  <si>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</si>
  <si>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</si>
  <si>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</si>
  <si>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</si>
  <si>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</si>
  <si>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</si>
  <si>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</si>
  <si>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</si>
  <si>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</si>
  <si>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</si>
  <si>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</si>
  <si>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</si>
  <si>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</si>
  <si>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</si>
  <si>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</si>
  <si>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</si>
  <si>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</si>
  <si>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</si>
  <si>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</si>
  <si>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</si>
  <si>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</si>
  <si>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</si>
  <si>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</si>
  <si>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</si>
  <si>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</si>
  <si>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</si>
  <si>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</si>
  <si>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</si>
  <si>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</si>
  <si>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</si>
  <si>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</si>
  <si>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</si>
  <si>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</si>
  <si>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</si>
  <si>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</si>
  <si>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</si>
  <si>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</si>
  <si>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</si>
  <si>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</si>
  <si>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</si>
  <si>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</si>
  <si>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</si>
  <si>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</si>
  <si>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</si>
  <si>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</si>
  <si>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</si>
  <si>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</si>
  <si>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</si>
  <si>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</si>
  <si>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</si>
  <si>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</si>
  <si>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</si>
  <si>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</si>
  <si>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</si>
  <si>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</si>
  <si>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</si>
  <si>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</si>
  <si>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</si>
  <si>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</si>
  <si>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</si>
  <si>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</si>
  <si>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</si>
  <si>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</si>
  <si>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</si>
  <si>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</si>
  <si>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</si>
  <si>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</si>
  <si>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</si>
  <si>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</si>
  <si>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</si>
  <si>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</si>
  <si>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</si>
  <si>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</si>
  <si>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</si>
  <si>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</si>
  <si>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</si>
  <si>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</si>
  <si>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</si>
  <si>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</si>
  <si>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</si>
  <si>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</si>
  <si>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</si>
  <si>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</si>
  <si>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</si>
  <si>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</si>
  <si>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</si>
  <si>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</si>
  <si>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</si>
  <si>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</si>
  <si>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</si>
  <si>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</si>
  <si>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</si>
  <si>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</si>
  <si>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</si>
  <si>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</si>
  <si>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</si>
  <si>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</si>
  <si>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</si>
  <si>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</si>
  <si>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</si>
  <si>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</si>
  <si>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</si>
  <si>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</si>
  <si>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</si>
  <si>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</si>
  <si>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</si>
  <si>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</si>
  <si>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</si>
  <si>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</si>
  <si>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</si>
  <si>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</si>
  <si>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</si>
  <si>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</si>
  <si>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</si>
  <si>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</si>
  <si>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</si>
  <si>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</si>
  <si>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</si>
  <si>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</si>
  <si>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</si>
  <si>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</si>
  <si>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</si>
  <si>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</si>
  <si>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</si>
  <si>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</si>
  <si>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</si>
  <si>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</si>
  <si>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</si>
  <si>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</si>
  <si>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</si>
  <si>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</si>
  <si>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</si>
  <si>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</si>
  <si>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</si>
  <si>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</si>
  <si>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</si>
  <si>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</si>
  <si>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</si>
  <si>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</si>
  <si>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</si>
  <si>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</si>
  <si>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</si>
  <si>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</si>
  <si>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</si>
  <si>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</si>
  <si>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</si>
  <si>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</si>
  <si>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</si>
  <si>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</si>
  <si>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</si>
  <si>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</si>
  <si>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</si>
  <si>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</si>
  <si>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</si>
  <si>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</si>
  <si>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</si>
  <si>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</si>
  <si>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</si>
  <si>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</si>
  <si>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</si>
  <si>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</si>
  <si>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</si>
  <si>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</si>
  <si>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</si>
  <si>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</si>
  <si>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</si>
  <si>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</si>
  <si>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</si>
  <si>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</si>
  <si>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</si>
  <si>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</si>
  <si>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</si>
  <si>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</si>
  <si>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</si>
  <si>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</si>
  <si>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</si>
  <si>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</si>
  <si>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</si>
  <si>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</si>
  <si>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</si>
  <si>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</si>
  <si>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</si>
  <si>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</si>
  <si>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</si>
  <si>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</si>
  <si>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</si>
  <si>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</si>
  <si>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</si>
  <si>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</si>
  <si>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</si>
  <si>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</si>
  <si>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</si>
  <si>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</si>
  <si>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</si>
  <si>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</si>
  <si>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</si>
  <si>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</si>
  <si>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</si>
  <si>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</si>
  <si>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</si>
  <si>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</si>
  <si>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</si>
  <si>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</si>
  <si>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</si>
  <si>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</si>
  <si>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</si>
  <si>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</si>
  <si>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</si>
  <si>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</si>
  <si>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</si>
  <si>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</si>
  <si>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</si>
  <si>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</si>
  <si>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</si>
  <si>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</si>
  <si>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</si>
  <si>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</si>
  <si>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</si>
  <si>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</si>
  <si>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</si>
  <si>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</si>
  <si>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</si>
  <si>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</si>
  <si>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</si>
  <si>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</si>
  <si>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</si>
  <si>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</si>
  <si>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</si>
  <si>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</si>
  <si>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</si>
  <si>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</si>
  <si>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</si>
  <si>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</si>
  <si>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</si>
  <si>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</si>
  <si>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</si>
  <si>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</si>
  <si>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</si>
  <si>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</si>
  <si>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</si>
  <si>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</si>
  <si>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</si>
  <si>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</si>
  <si>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</si>
  <si>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</si>
  <si>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</si>
  <si>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</si>
  <si>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</si>
  <si>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</si>
  <si>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</si>
  <si>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</si>
  <si>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</si>
  <si>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</si>
  <si>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</si>
  <si>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</si>
  <si>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</si>
  <si>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</si>
  <si>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</si>
  <si>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</si>
  <si>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</si>
  <si>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</si>
  <si>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</si>
  <si>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</si>
  <si>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</si>
  <si>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</si>
  <si>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</si>
  <si>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</si>
  <si>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</si>
  <si>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</si>
  <si>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</si>
  <si>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</si>
  <si>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</si>
  <si>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</si>
  <si>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</si>
  <si>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</si>
  <si>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</si>
  <si>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</si>
  <si>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</si>
  <si>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</si>
  <si>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</si>
  <si>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</si>
  <si>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</si>
  <si>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</si>
  <si>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</si>
  <si>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</si>
  <si>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</si>
  <si>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</si>
  <si>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</si>
  <si>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</si>
  <si>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</si>
  <si>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</si>
  <si>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</si>
  <si>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</si>
  <si>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</si>
  <si>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</si>
  <si>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</si>
  <si>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</si>
  <si>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</si>
  <si>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</si>
  <si>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</si>
  <si>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</si>
  <si>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</si>
  <si>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</si>
  <si>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</si>
  <si>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</si>
  <si>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</si>
  <si>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</si>
  <si>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</si>
  <si>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</si>
  <si>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</si>
  <si>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</si>
  <si>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</si>
  <si>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</si>
  <si>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</si>
  <si>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</si>
  <si>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</si>
  <si>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</si>
  <si>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</si>
  <si>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</si>
  <si>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</si>
  <si>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</si>
  <si>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</si>
  <si>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</si>
  <si>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</si>
  <si>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</si>
  <si>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</si>
  <si>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</si>
  <si>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</si>
  <si>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</si>
  <si>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</si>
  <si>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</si>
  <si>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</si>
  <si>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</si>
  <si>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</si>
  <si>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</si>
  <si>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</si>
  <si>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</si>
  <si>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</si>
  <si>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</si>
  <si>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</si>
  <si>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</si>
  <si>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</si>
  <si>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</si>
  <si>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</si>
  <si>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</si>
  <si>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</si>
  <si>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</si>
  <si>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</si>
  <si>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</si>
  <si>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</si>
  <si>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</si>
  <si>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</si>
  <si>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</si>
  <si>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</si>
  <si>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</si>
  <si>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</si>
  <si>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</si>
  <si>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</si>
  <si>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</si>
  <si>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</si>
  <si>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</si>
  <si>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</si>
  <si>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</si>
  <si>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</si>
  <si>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</si>
  <si>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</si>
  <si>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</si>
  <si>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</si>
  <si>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</si>
  <si>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</si>
  <si>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</si>
  <si>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</si>
  <si>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</si>
  <si>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</si>
  <si>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</si>
  <si>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</si>
  <si>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</si>
  <si>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</si>
  <si>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</si>
  <si>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</si>
  <si>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</si>
  <si>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</si>
  <si>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</si>
  <si>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</si>
  <si>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</si>
  <si>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</si>
  <si>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</si>
  <si>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</si>
  <si>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</si>
  <si>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</si>
  <si>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</si>
  <si>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</si>
  <si>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</si>
  <si>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</si>
  <si>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</si>
  <si>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</si>
  <si>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</si>
  <si>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</si>
  <si>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</si>
  <si>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</si>
  <si>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</si>
  <si>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</si>
  <si>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</si>
  <si>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</si>
  <si>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</si>
  <si>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</si>
  <si>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</si>
  <si>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</si>
  <si>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</si>
  <si>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</si>
  <si>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</si>
  <si>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</si>
  <si>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</si>
  <si>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</si>
  <si>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</si>
  <si>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</si>
  <si>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</si>
  <si>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</si>
  <si>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</si>
  <si>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</si>
  <si>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</si>
  <si>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</si>
  <si>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</si>
  <si>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</si>
  <si>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</si>
  <si>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</si>
  <si>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</si>
  <si>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</si>
  <si>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</si>
  <si>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</si>
  <si>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</si>
  <si>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</si>
  <si>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</si>
  <si>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</si>
  <si>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</si>
  <si>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</si>
  <si>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</si>
  <si>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</si>
  <si>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</si>
  <si>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</si>
  <si>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</si>
  <si>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</si>
  <si>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</si>
  <si>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</si>
  <si>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</si>
  <si>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</si>
  <si>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</si>
  <si>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</si>
  <si>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</si>
  <si>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</si>
  <si>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</si>
  <si>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</si>
  <si>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</si>
  <si>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</si>
  <si>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</si>
  <si>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</si>
  <si>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</si>
  <si>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</si>
  <si>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</si>
  <si>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</si>
  <si>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</si>
  <si>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</si>
  <si>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</si>
  <si>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</si>
  <si>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</si>
  <si>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</si>
  <si>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</si>
  <si>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</si>
  <si>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</si>
  <si>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</si>
  <si>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</si>
  <si>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</si>
  <si>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</si>
  <si>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</si>
  <si>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</si>
  <si>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</si>
  <si>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</si>
  <si>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</si>
  <si>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</si>
  <si>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</si>
  <si>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</si>
  <si>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</si>
  <si>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</si>
  <si>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</si>
  <si>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</si>
  <si>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</si>
  <si>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</si>
  <si>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</si>
  <si>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</si>
  <si>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</si>
  <si>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</si>
  <si>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</si>
  <si>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</si>
  <si>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</si>
  <si>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</si>
  <si>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</si>
  <si>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</si>
  <si>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</si>
  <si>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</si>
  <si>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</si>
  <si>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</si>
  <si>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</si>
  <si>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</si>
  <si>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</si>
  <si>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</si>
  <si>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</si>
  <si>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</si>
  <si>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</si>
  <si>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</si>
  <si>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</si>
  <si>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</si>
  <si>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</si>
  <si>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</si>
  <si>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</si>
  <si>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</si>
  <si>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</si>
  <si>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</si>
  <si>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</si>
  <si>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</si>
  <si>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</si>
  <si>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</si>
  <si>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</si>
  <si>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</si>
  <si>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</si>
  <si>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</si>
  <si>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</si>
  <si>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</si>
  <si>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</si>
  <si>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</si>
  <si>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</si>
  <si>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</si>
  <si>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</si>
  <si>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</si>
  <si>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</si>
  <si>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</si>
  <si>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</si>
  <si>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</si>
  <si>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</si>
  <si>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</si>
  <si>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</si>
  <si>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</si>
  <si>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</si>
  <si>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</si>
  <si>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</si>
  <si>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</si>
  <si>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</si>
  <si>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</si>
  <si>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</si>
  <si>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</si>
  <si>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</si>
  <si>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</si>
  <si>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</si>
  <si>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</si>
  <si>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</si>
  <si>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</si>
  <si>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</si>
  <si>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</si>
  <si>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</si>
  <si>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</si>
  <si>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</si>
  <si>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</si>
  <si>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</si>
  <si>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</si>
  <si>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</si>
  <si>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</si>
  <si>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</si>
  <si>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</si>
  <si>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</si>
  <si>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</si>
  <si>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</si>
  <si>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</si>
  <si>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</si>
  <si>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</si>
  <si>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</si>
  <si>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</si>
  <si>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</si>
  <si>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</si>
  <si>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</si>
  <si>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</si>
  <si>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</si>
  <si>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</si>
  <si>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</si>
  <si>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</si>
  <si>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</si>
  <si>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</si>
  <si>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</si>
  <si>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</si>
  <si>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</si>
  <si>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</si>
  <si>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</si>
  <si>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</si>
  <si>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</si>
  <si>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</si>
  <si>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</si>
  <si>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</si>
  <si>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</si>
  <si>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</si>
  <si>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</si>
  <si>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</si>
  <si>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</si>
  <si>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</si>
  <si>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</si>
  <si>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</si>
  <si>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</si>
  <si>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</si>
  <si>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</si>
  <si>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</si>
  <si>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</si>
  <si>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</si>
  <si>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</si>
  <si>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</si>
  <si>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</si>
  <si>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</si>
  <si>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</si>
  <si>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</si>
  <si>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</si>
  <si>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</si>
  <si>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</si>
  <si>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</si>
  <si>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</si>
  <si>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</si>
  <si>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</si>
  <si>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</si>
  <si>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</si>
  <si>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</si>
  <si>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</si>
  <si>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</si>
  <si>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</si>
  <si>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</si>
  <si>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</si>
  <si>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</si>
  <si>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</si>
  <si>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</si>
  <si>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</si>
  <si>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</si>
  <si>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</si>
  <si>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</si>
  <si>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</si>
  <si>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</si>
  <si>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</si>
  <si>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</si>
  <si>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</si>
  <si>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</si>
  <si>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</si>
  <si>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</si>
  <si>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</si>
  <si>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</si>
  <si>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</si>
  <si>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</si>
  <si>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</si>
  <si>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</si>
  <si>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</si>
  <si>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</si>
  <si>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</si>
  <si>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</si>
  <si>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</si>
  <si>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</si>
  <si>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</si>
  <si>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</si>
  <si>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</si>
  <si>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</si>
  <si>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</si>
  <si>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</si>
  <si>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</si>
  <si>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</si>
  <si>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</si>
  <si>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</si>
  <si>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</si>
  <si>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</si>
  <si>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</si>
  <si>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</si>
  <si>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</si>
  <si>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</si>
  <si>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</si>
  <si>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</si>
  <si>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</si>
  <si>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</si>
  <si>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</si>
  <si>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</si>
  <si>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</si>
  <si>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</si>
  <si>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</si>
  <si>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</si>
  <si>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</si>
  <si>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</si>
  <si>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</si>
  <si>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</si>
  <si>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</si>
  <si>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</si>
  <si>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</si>
  <si>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</si>
  <si>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</si>
  <si>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</si>
  <si>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</si>
  <si>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</si>
  <si>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</si>
  <si>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</si>
  <si>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</si>
  <si>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</si>
  <si>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</si>
  <si>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</si>
  <si>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</si>
  <si>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</si>
  <si>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</si>
  <si>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</si>
  <si>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</si>
  <si>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</si>
  <si>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</si>
  <si>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</si>
  <si>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</si>
  <si>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</si>
  <si>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</si>
  <si>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</si>
  <si>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</si>
  <si>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</si>
  <si>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</si>
  <si>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</si>
  <si>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</si>
  <si>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</si>
  <si>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</si>
  <si>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</si>
  <si>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</si>
  <si>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</si>
  <si>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</si>
  <si>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</si>
  <si>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</si>
  <si>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</si>
  <si>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</si>
  <si>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</si>
  <si>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</si>
  <si>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</si>
  <si>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</si>
  <si>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</si>
  <si>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</si>
  <si>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</si>
  <si>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</si>
  <si>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</si>
  <si>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</si>
  <si>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</si>
  <si>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</si>
  <si>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</si>
  <si>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</si>
  <si>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</si>
  <si>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</si>
  <si>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</si>
  <si>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</si>
  <si>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</si>
  <si>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</si>
  <si>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</si>
  <si>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</si>
  <si>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</si>
  <si>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</si>
  <si>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</si>
  <si>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</si>
  <si>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</si>
  <si>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</si>
  <si>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</si>
  <si>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</si>
  <si>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</si>
  <si>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</si>
  <si>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</si>
  <si>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</si>
  <si>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</si>
  <si>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</si>
  <si>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</si>
  <si>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</si>
  <si>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</si>
  <si>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</si>
  <si>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</si>
  <si>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</si>
  <si>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</si>
  <si>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</si>
  <si>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</si>
  <si>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</si>
  <si>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</si>
  <si>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</si>
  <si>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</si>
  <si>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</si>
  <si>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</si>
  <si>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</si>
  <si>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</si>
  <si>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</si>
  <si>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</si>
  <si>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</si>
  <si>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</si>
  <si>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</si>
  <si>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</si>
  <si>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</si>
  <si>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</si>
  <si>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</si>
  <si>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</si>
  <si>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</si>
  <si>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</si>
  <si>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</si>
  <si>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</si>
  <si>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</si>
  <si>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</si>
  <si>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</si>
  <si>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</si>
  <si>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</si>
  <si>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</si>
  <si>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</si>
  <si>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</si>
  <si>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</si>
  <si>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</si>
  <si>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</si>
  <si>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</si>
  <si>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</si>
  <si>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</si>
  <si>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</si>
  <si>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</si>
  <si>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</si>
  <si>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</si>
  <si>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</si>
  <si>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</si>
  <si>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</si>
  <si>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</si>
  <si>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</si>
  <si>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</si>
  <si>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</si>
  <si>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</si>
  <si>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</si>
  <si>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</si>
  <si>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</si>
  <si>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</si>
  <si>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</si>
  <si>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</si>
  <si>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</si>
  <si>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</si>
  <si>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</si>
  <si>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</si>
  <si>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</si>
  <si>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</si>
  <si>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</si>
  <si>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</si>
  <si>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</si>
  <si>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</si>
  <si>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</si>
  <si>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</si>
  <si>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</si>
  <si>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</si>
  <si>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</si>
  <si>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</si>
  <si>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</si>
  <si>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</si>
  <si>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</si>
  <si>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</si>
  <si>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</si>
  <si>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</si>
  <si>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</si>
  <si>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</si>
  <si>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</si>
  <si>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</si>
  <si>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</si>
  <si>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</si>
  <si>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</si>
  <si>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</si>
  <si>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</si>
  <si>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</si>
  <si>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</si>
  <si>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</si>
  <si>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</si>
  <si>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</si>
  <si>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</si>
  <si>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</si>
  <si>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</si>
  <si>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</si>
  <si>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</si>
  <si>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</si>
  <si>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</si>
  <si>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</si>
  <si>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</si>
  <si>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</si>
  <si>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</si>
  <si>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</si>
  <si>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</si>
  <si>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</si>
  <si>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</si>
  <si>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</si>
  <si>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</si>
  <si>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</si>
  <si>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</si>
  <si>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</si>
  <si>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</si>
  <si>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</si>
  <si>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</si>
  <si>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</si>
  <si>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</si>
  <si>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</si>
  <si>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</si>
  <si>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</si>
  <si>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</si>
  <si>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</si>
  <si>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</si>
  <si>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</si>
  <si>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</si>
  <si>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</si>
  <si>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</si>
  <si>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</si>
  <si>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</si>
  <si>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</si>
  <si>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</si>
  <si>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</si>
  <si>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</si>
  <si>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</si>
  <si>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</si>
  <si>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</si>
  <si>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</si>
  <si>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</si>
  <si>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</si>
  <si>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</si>
  <si>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</si>
  <si>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</si>
  <si>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</si>
  <si>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</si>
  <si>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</si>
  <si>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</si>
  <si>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</si>
  <si>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</si>
  <si>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</si>
  <si>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</si>
  <si>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</si>
  <si>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</si>
  <si>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</si>
  <si>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</si>
  <si>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</si>
  <si>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</si>
  <si>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</si>
  <si>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</si>
  <si>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</si>
  <si>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</si>
  <si>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</si>
  <si>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</si>
  <si>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</si>
  <si>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</si>
  <si>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</si>
  <si>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</si>
  <si>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</si>
  <si>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</si>
  <si>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</si>
  <si>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</si>
  <si>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</si>
  <si>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</si>
  <si>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</si>
  <si>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</si>
  <si>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</si>
  <si>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</si>
  <si>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</si>
  <si>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</si>
  <si>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</si>
  <si>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</si>
  <si>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</si>
  <si>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</si>
  <si>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</si>
  <si>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</si>
  <si>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</si>
  <si>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</si>
  <si>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</si>
  <si>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</si>
  <si>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</si>
  <si>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</si>
  <si>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</si>
  <si>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</si>
  <si>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</si>
  <si>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</si>
  <si>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</si>
  <si>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</si>
  <si>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</si>
  <si>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</si>
  <si>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</si>
  <si>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</si>
  <si>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</si>
  <si>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</si>
  <si>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</si>
  <si>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</si>
  <si>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</si>
  <si>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</si>
  <si>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</si>
  <si>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</si>
  <si>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</si>
  <si>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</si>
  <si>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</si>
  <si>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</si>
  <si>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</si>
  <si>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</si>
  <si>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</si>
  <si>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</si>
  <si>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</si>
  <si>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</si>
  <si>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</si>
  <si>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</si>
  <si>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</si>
  <si>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</si>
  <si>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</si>
  <si>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</si>
  <si>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</si>
  <si>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</si>
  <si>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</si>
  <si>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</si>
  <si>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</si>
  <si>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</si>
  <si>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</si>
  <si>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</si>
  <si>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</si>
  <si>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</si>
  <si>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</si>
  <si>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</si>
  <si>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</si>
  <si>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</si>
  <si>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</si>
  <si>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</si>
  <si>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</si>
  <si>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</si>
  <si>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</si>
  <si>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</si>
  <si>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</si>
  <si>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</si>
  <si>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</si>
  <si>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</si>
  <si>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</si>
  <si>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</si>
  <si>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</si>
  <si>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</si>
  <si>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</si>
  <si>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</si>
  <si>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</si>
  <si>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</si>
  <si>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</si>
  <si>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</si>
  <si>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</si>
  <si>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</si>
  <si>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</si>
  <si>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</si>
  <si>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</si>
  <si>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</si>
  <si>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</si>
  <si>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</si>
  <si>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</si>
  <si>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</si>
  <si>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</si>
  <si>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</si>
  <si>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</si>
  <si>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</si>
  <si>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</si>
  <si>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</si>
  <si>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</si>
  <si>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</si>
  <si>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</si>
  <si>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</si>
  <si>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</si>
  <si>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</si>
  <si>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</si>
  <si>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</si>
  <si>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</si>
  <si>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</si>
  <si>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</si>
  <si>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</si>
  <si>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</si>
  <si>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</si>
  <si>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</si>
  <si>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</si>
  <si>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</si>
  <si>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</si>
  <si>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</si>
  <si>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</si>
  <si>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</si>
  <si>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</si>
  <si>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</si>
  <si>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</si>
  <si>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</si>
  <si>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</si>
  <si>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</si>
  <si>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</si>
  <si>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</si>
  <si>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</si>
  <si>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</si>
  <si>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</si>
  <si>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</si>
  <si>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</si>
  <si>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</si>
  <si>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</si>
  <si>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</si>
  <si>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</si>
  <si>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</si>
  <si>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</si>
  <si>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</si>
  <si>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</si>
  <si>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</si>
  <si>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</si>
  <si>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</si>
  <si>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</si>
  <si>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</si>
  <si>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</si>
  <si>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</si>
  <si>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</si>
  <si>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</si>
  <si>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</si>
  <si>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</si>
  <si>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</si>
  <si>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</si>
  <si>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</si>
  <si>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</si>
  <si>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</si>
  <si>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</si>
  <si>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</si>
  <si>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</si>
  <si>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</si>
  <si>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</si>
  <si>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</si>
  <si>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</si>
  <si>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</si>
  <si>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</si>
  <si>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</si>
  <si>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</si>
  <si>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</si>
  <si>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</si>
  <si>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</si>
  <si>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</si>
  <si>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</si>
  <si>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</si>
  <si>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</si>
  <si>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</si>
  <si>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</si>
  <si>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</si>
  <si>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</si>
  <si>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</si>
  <si>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</si>
  <si>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</si>
  <si>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</si>
  <si>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</si>
  <si>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</si>
  <si>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</si>
  <si>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</si>
  <si>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</si>
  <si>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</si>
  <si>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</si>
  <si>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</si>
  <si>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</si>
  <si>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</si>
  <si>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</si>
  <si>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</si>
  <si>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</si>
  <si>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</si>
  <si>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</si>
  <si>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</si>
  <si>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</si>
  <si>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</si>
  <si>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</si>
  <si>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</si>
  <si>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</si>
  <si>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</si>
  <si>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</si>
  <si>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</si>
  <si>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</si>
  <si>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</si>
  <si>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</si>
  <si>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</si>
  <si>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</si>
  <si>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</si>
  <si>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</si>
  <si>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</si>
  <si>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</si>
  <si>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</si>
  <si>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</si>
  <si>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</si>
  <si>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</si>
  <si>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</si>
  <si>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</si>
  <si>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</si>
  <si>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</si>
  <si>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</si>
  <si>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</si>
  <si>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</si>
  <si>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</si>
  <si>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</si>
  <si>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</si>
  <si>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</si>
  <si>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</si>
  <si>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</si>
  <si>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</si>
  <si>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</si>
  <si>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</si>
  <si>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</si>
  <si>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</si>
  <si>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</si>
  <si>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</si>
  <si>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</si>
  <si>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</si>
  <si>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</si>
  <si>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</si>
  <si>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</si>
  <si>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</si>
  <si>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</si>
  <si>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</si>
  <si>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</si>
  <si>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</si>
  <si>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</si>
  <si>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</si>
  <si>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</si>
  <si>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</si>
  <si>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</si>
  <si>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</si>
  <si>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</si>
  <si>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</si>
  <si>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</si>
  <si>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</si>
  <si>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</si>
  <si>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</si>
  <si>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</si>
  <si>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</si>
  <si>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</si>
  <si>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</si>
  <si>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</si>
  <si>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</si>
  <si>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</si>
  <si>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</si>
  <si>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</si>
  <si>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</si>
  <si>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</si>
  <si>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</si>
  <si>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</si>
  <si>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</si>
  <si>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</si>
  <si>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</si>
  <si>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</si>
  <si>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</si>
  <si>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</si>
  <si>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</si>
  <si>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</si>
  <si>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</si>
  <si>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</si>
  <si>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</si>
  <si>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</si>
  <si>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</si>
  <si>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</si>
  <si>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</si>
  <si>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</si>
  <si>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</si>
  <si>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</si>
  <si>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</si>
  <si>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</si>
  <si>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</si>
  <si>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</si>
  <si>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</si>
  <si>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</si>
  <si>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</si>
  <si>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</si>
  <si>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</si>
  <si>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</si>
  <si>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</si>
  <si>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</si>
  <si>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</si>
  <si>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</si>
  <si>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</si>
  <si>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</si>
  <si>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</si>
  <si>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</si>
  <si>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</si>
  <si>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</si>
  <si>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</si>
  <si>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</si>
  <si>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</si>
  <si>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</si>
  <si>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</si>
  <si>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</si>
  <si>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</si>
  <si>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</si>
  <si>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</si>
  <si>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</si>
  <si>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</si>
  <si>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</si>
  <si>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</si>
  <si>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</si>
  <si>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</si>
  <si>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</si>
  <si>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</si>
  <si>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</si>
  <si>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</si>
  <si>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</si>
  <si>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</si>
  <si>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</si>
  <si>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</si>
  <si>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</si>
  <si>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</si>
  <si>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</si>
  <si>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</si>
  <si>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</si>
  <si>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</si>
  <si>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</si>
  <si>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</si>
  <si>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</si>
  <si>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</si>
  <si>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</si>
  <si>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</si>
  <si>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</si>
  <si>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</si>
  <si>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</si>
  <si>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</si>
  <si>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</si>
  <si>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</si>
  <si>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</si>
  <si>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</si>
  <si>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</si>
  <si>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</si>
  <si>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</si>
  <si>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</si>
  <si>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</si>
  <si>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</si>
  <si>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</si>
  <si>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</si>
  <si>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</si>
  <si>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</si>
  <si>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</si>
  <si>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</si>
  <si>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</si>
  <si>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</si>
  <si>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</si>
  <si>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</si>
  <si>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</si>
  <si>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</si>
  <si>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</si>
  <si>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</si>
  <si>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</si>
  <si>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</si>
  <si>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</si>
  <si>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</si>
  <si>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</si>
  <si>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</si>
  <si>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</si>
  <si>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</si>
  <si>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</si>
  <si>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</si>
  <si>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</si>
  <si>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</si>
  <si>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</si>
  <si>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</si>
  <si>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</si>
  <si>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</si>
  <si>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</si>
  <si>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</si>
  <si>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</si>
  <si>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</si>
  <si>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</si>
  <si>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</si>
  <si>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</si>
  <si>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</si>
  <si>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</si>
  <si>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</si>
  <si>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</si>
  <si>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</si>
  <si>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</si>
  <si>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</si>
  <si>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</si>
  <si>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</si>
  <si>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</si>
  <si>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</si>
  <si>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</si>
  <si>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</si>
  <si>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</si>
  <si>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</si>
  <si>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</si>
  <si>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</si>
  <si>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</si>
  <si>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</si>
  <si>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</si>
  <si>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</si>
  <si>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</si>
  <si>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</si>
  <si>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</si>
  <si>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</si>
  <si>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</si>
  <si>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</si>
  <si>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</si>
  <si>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</si>
  <si>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</si>
  <si>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</si>
  <si>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</si>
  <si>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</si>
  <si>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</si>
  <si>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</si>
  <si>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</si>
  <si>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</si>
  <si>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</si>
  <si>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</si>
  <si>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</si>
  <si>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</si>
  <si>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</si>
  <si>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</si>
  <si>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</si>
  <si>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</si>
  <si>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</si>
  <si>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</si>
  <si>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</si>
  <si>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</si>
  <si>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</si>
  <si>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</si>
  <si>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</si>
  <si>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</si>
  <si>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</si>
  <si>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</si>
  <si>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</si>
  <si>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</si>
  <si>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</si>
  <si>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</si>
  <si>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</si>
  <si>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</si>
  <si>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</si>
  <si>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</si>
  <si>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</si>
  <si>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</si>
  <si>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</si>
  <si>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</si>
  <si>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</si>
  <si>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</si>
  <si>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</si>
  <si>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</si>
  <si>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</si>
  <si>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</si>
  <si>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</si>
  <si>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</si>
  <si>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</si>
  <si>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</si>
  <si>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</si>
  <si>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</si>
  <si>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</si>
  <si>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</si>
  <si>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</si>
  <si>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</si>
  <si>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</si>
  <si>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</si>
  <si>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</si>
  <si>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</si>
  <si>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</si>
  <si>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</si>
  <si>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</si>
  <si>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</si>
  <si>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</si>
  <si>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</si>
  <si>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</si>
  <si>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</si>
  <si>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</si>
  <si>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</si>
  <si>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</si>
  <si>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</si>
  <si>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</si>
  <si>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</si>
  <si>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</si>
  <si>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</si>
  <si>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</si>
  <si>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</si>
  <si>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</si>
  <si>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</si>
  <si>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</si>
  <si>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</si>
  <si>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</si>
  <si>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</si>
  <si>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</si>
  <si>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</si>
  <si>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</si>
  <si>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</si>
  <si>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</si>
  <si>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</si>
  <si>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</si>
  <si>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</si>
  <si>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</si>
  <si>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</si>
  <si>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</si>
  <si>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</si>
  <si>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</si>
  <si>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</si>
  <si>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</si>
  <si>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</si>
  <si>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</si>
  <si>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</si>
  <si>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</si>
  <si>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</si>
  <si>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</si>
  <si>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</si>
  <si>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</si>
  <si>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</si>
  <si>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</si>
  <si>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</si>
  <si>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</si>
  <si>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</si>
  <si>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</si>
  <si>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</si>
  <si>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</si>
  <si>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</si>
  <si>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</si>
  <si>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</si>
  <si>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</si>
  <si>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</si>
  <si>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</si>
  <si>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</si>
  <si>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</si>
  <si>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</si>
  <si>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</si>
  <si>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</si>
  <si>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</si>
  <si>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</si>
  <si>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</si>
  <si>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</si>
  <si>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</si>
  <si>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</si>
  <si>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</si>
  <si>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</si>
  <si>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</si>
  <si>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</si>
  <si>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</si>
  <si>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</si>
  <si>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</si>
  <si>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</si>
  <si>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</si>
  <si>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</si>
  <si>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</si>
  <si>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</si>
  <si>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</si>
  <si>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</si>
  <si>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</si>
  <si>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</si>
  <si>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</si>
  <si>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</si>
  <si>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</si>
  <si>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</si>
  <si>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</si>
  <si>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</si>
  <si>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</si>
  <si>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</si>
  <si>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</si>
  <si>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</si>
  <si>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</si>
  <si>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</si>
  <si>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</si>
  <si>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</si>
  <si>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</si>
  <si>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</si>
  <si>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</si>
  <si>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</si>
  <si>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</si>
  <si>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</si>
  <si>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</si>
  <si>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</si>
  <si>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</si>
  <si>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</si>
  <si>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</si>
  <si>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</si>
  <si>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</si>
  <si>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</si>
  <si>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</si>
  <si>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</si>
  <si>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</si>
  <si>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</si>
  <si>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</si>
  <si>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</si>
  <si>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</si>
  <si>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</si>
  <si>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</si>
  <si>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</si>
  <si>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</si>
  <si>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</si>
  <si>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</si>
  <si>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</si>
  <si>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</si>
  <si>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</si>
  <si>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</si>
  <si>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</si>
  <si>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</si>
  <si>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</si>
  <si>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</si>
  <si>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</si>
  <si>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</si>
  <si>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</si>
  <si>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</si>
  <si>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</si>
  <si>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</si>
  <si>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</si>
  <si>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</si>
  <si>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</si>
  <si>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</si>
  <si>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</si>
  <si>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</si>
  <si>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</si>
  <si>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</si>
  <si>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</si>
  <si>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</si>
  <si>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</si>
  <si>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</si>
  <si>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</si>
  <si>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</si>
  <si>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</si>
  <si>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</si>
  <si>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</si>
  <si>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</si>
  <si>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</si>
  <si>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</si>
  <si>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</si>
  <si>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</si>
  <si>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</si>
  <si>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</si>
  <si>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</si>
  <si>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</si>
  <si>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</si>
  <si>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</si>
  <si>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</si>
  <si>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</si>
  <si>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</si>
  <si>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</si>
  <si>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</si>
  <si>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</si>
  <si>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</si>
  <si>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</si>
  <si>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</si>
  <si>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</si>
  <si>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</si>
  <si>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</si>
  <si>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</si>
  <si>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</si>
  <si>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</si>
  <si>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</si>
  <si>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</si>
  <si>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</si>
  <si>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</si>
  <si>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</si>
  <si>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</si>
  <si>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</si>
  <si>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</si>
  <si>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</si>
  <si>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</si>
  <si>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</si>
  <si>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</si>
  <si>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</si>
  <si>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</si>
  <si>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</si>
  <si>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</si>
  <si>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</si>
  <si>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</si>
  <si>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</si>
  <si>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</si>
  <si>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</si>
  <si>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</si>
  <si>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</si>
  <si>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</si>
  <si>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</si>
  <si>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</si>
  <si>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</si>
  <si>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</si>
  <si>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</si>
  <si>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</si>
  <si>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</si>
  <si>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</si>
  <si>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</si>
  <si>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</si>
  <si>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</si>
  <si>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</si>
  <si>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</si>
  <si>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</si>
  <si>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</si>
  <si>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</si>
  <si>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</si>
  <si>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</si>
  <si>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</si>
  <si>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</si>
  <si>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</si>
  <si>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</si>
  <si>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</si>
  <si>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</si>
  <si>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</si>
  <si>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</si>
  <si>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</si>
  <si>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</si>
  <si>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</si>
  <si>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</si>
  <si>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</si>
  <si>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</si>
  <si>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</si>
  <si>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</si>
  <si>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</si>
  <si>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</si>
  <si>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</si>
  <si>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</si>
  <si>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</si>
  <si>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</si>
  <si>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</si>
  <si>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</si>
  <si>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</si>
  <si>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</si>
  <si>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</si>
  <si>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</si>
  <si>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</si>
  <si>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</si>
  <si>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</si>
  <si>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</si>
  <si>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</si>
  <si>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</si>
  <si>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</si>
  <si>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</si>
  <si>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</si>
  <si>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</si>
  <si>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</si>
  <si>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</si>
  <si>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</si>
  <si>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</si>
  <si>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</si>
  <si>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</si>
  <si>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</si>
  <si>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</si>
  <si>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</si>
  <si>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</si>
  <si>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</si>
  <si>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</si>
  <si>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</si>
  <si>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</si>
  <si>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</si>
  <si>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</si>
  <si>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</si>
  <si>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</si>
  <si>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</si>
  <si>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</si>
  <si>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</si>
  <si>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</si>
  <si>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</si>
  <si>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</si>
  <si>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</si>
  <si>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</si>
  <si>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</si>
  <si>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</si>
  <si>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</si>
  <si>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</si>
  <si>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</si>
  <si>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</si>
  <si>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</si>
  <si>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</si>
  <si>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</si>
  <si>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</si>
  <si>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</si>
  <si>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</si>
  <si>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</si>
  <si>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</si>
  <si>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</si>
  <si>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</si>
  <si>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</si>
  <si>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</si>
  <si>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</si>
  <si>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</si>
  <si>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</si>
  <si>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</si>
  <si>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</si>
  <si>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</si>
  <si>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</si>
  <si>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</si>
  <si>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</si>
  <si>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</si>
  <si>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</si>
  <si>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</si>
  <si>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</si>
  <si>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</si>
  <si>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</si>
  <si>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</si>
  <si>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</si>
  <si>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</si>
  <si>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</si>
  <si>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</si>
  <si>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</si>
  <si>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</si>
  <si>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</si>
  <si>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</si>
  <si>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</si>
  <si>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</si>
  <si>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</si>
  <si>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</si>
  <si>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</si>
  <si>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</si>
  <si>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</si>
  <si>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</si>
  <si>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</si>
  <si>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</si>
  <si>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</si>
  <si>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</si>
  <si>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</si>
  <si>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</si>
  <si>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</si>
  <si>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</si>
  <si>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</si>
  <si>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</si>
  <si>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</si>
  <si>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</si>
  <si>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</si>
  <si>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</si>
  <si>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</si>
  <si>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</si>
  <si>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</si>
  <si>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</si>
  <si>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</si>
  <si>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</si>
  <si>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</si>
  <si>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</si>
  <si>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</si>
  <si>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</si>
  <si>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</si>
  <si>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</si>
  <si>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</si>
  <si>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</si>
  <si>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</si>
  <si>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</si>
  <si>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</si>
  <si>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</si>
  <si>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</si>
  <si>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</si>
  <si>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</si>
  <si>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</si>
  <si>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</si>
  <si>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</si>
  <si>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</si>
  <si>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</si>
  <si>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</si>
  <si>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</si>
  <si>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</si>
  <si>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</si>
  <si>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</si>
  <si>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</si>
  <si>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</si>
  <si>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</si>
  <si>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</si>
  <si>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</si>
  <si>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</si>
  <si>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</si>
  <si>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</si>
  <si>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</si>
  <si>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</si>
  <si>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</si>
  <si>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</si>
  <si>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</si>
  <si>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</si>
  <si>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</si>
  <si>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</si>
  <si>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</si>
  <si>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</si>
  <si>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</si>
  <si>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</si>
  <si>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</si>
  <si>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</si>
  <si>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</si>
  <si>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</si>
  <si>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</si>
  <si>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</si>
  <si>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</si>
  <si>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</si>
  <si>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</si>
  <si>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</si>
  <si>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</si>
  <si>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</si>
  <si>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</si>
  <si>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</si>
  <si>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</si>
  <si>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</si>
  <si>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</si>
  <si>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</si>
  <si>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</si>
  <si>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</si>
  <si>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</si>
  <si>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</si>
  <si>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</si>
  <si>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</si>
  <si>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</si>
  <si>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</si>
  <si>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</si>
  <si>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</si>
  <si>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</si>
  <si>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</si>
  <si>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</si>
  <si>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</si>
  <si>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</si>
  <si>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</si>
  <si>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</si>
  <si>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</si>
  <si>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</si>
  <si>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</si>
  <si>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</si>
  <si>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</si>
  <si>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</si>
  <si>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</si>
  <si>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</si>
  <si>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</si>
  <si>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</si>
  <si>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</si>
  <si>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</si>
  <si>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</si>
  <si>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</si>
  <si>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</si>
  <si>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</si>
  <si>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</si>
  <si>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</si>
  <si>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</si>
  <si>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</si>
  <si>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</si>
  <si>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</si>
  <si>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</si>
  <si>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</si>
  <si>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</si>
  <si>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</si>
  <si>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</si>
  <si>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</si>
  <si>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</si>
  <si>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</si>
  <si>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</si>
  <si>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</si>
  <si>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</si>
  <si>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</si>
  <si>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</si>
  <si>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</si>
  <si>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</si>
  <si>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</si>
  <si>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</si>
  <si>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</si>
  <si>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</si>
  <si>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</si>
  <si>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</si>
  <si>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</si>
  <si>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</si>
  <si>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</si>
  <si>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</si>
  <si>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</si>
  <si>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</si>
  <si>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</si>
  <si>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</si>
  <si>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</si>
  <si>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</si>
  <si>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</si>
  <si>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</si>
  <si>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</si>
  <si>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</si>
  <si>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</si>
  <si>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</si>
  <si>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</si>
  <si>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</si>
  <si>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</si>
  <si>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</si>
  <si>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</si>
  <si>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</si>
  <si>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</si>
  <si>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</si>
  <si>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</si>
  <si>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</si>
  <si>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</si>
  <si>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</si>
  <si>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</si>
  <si>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</si>
  <si>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</si>
  <si>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</si>
  <si>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</si>
  <si>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</si>
  <si>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</si>
  <si>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</si>
  <si>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</si>
  <si>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</si>
  <si>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</si>
  <si>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</si>
  <si>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</si>
  <si>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</si>
  <si>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</si>
  <si>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</si>
  <si>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</si>
  <si>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</si>
  <si>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</si>
  <si>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</si>
  <si>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</si>
  <si>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</si>
  <si>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</si>
  <si>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</si>
  <si>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</si>
  <si>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</si>
  <si>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</si>
  <si>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</si>
  <si>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</si>
  <si>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</si>
  <si>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</si>
  <si>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</si>
  <si>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</si>
  <si>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</si>
  <si>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</si>
  <si>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</si>
  <si>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</si>
  <si>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</si>
  <si>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</si>
  <si>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</si>
  <si>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</si>
  <si>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</si>
  <si>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</si>
  <si>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</si>
  <si>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</si>
  <si>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</si>
  <si>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</si>
  <si>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</si>
  <si>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</si>
  <si>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</si>
  <si>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</si>
  <si>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</si>
  <si>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</si>
  <si>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</si>
  <si>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</si>
  <si>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</si>
  <si>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</si>
  <si>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</si>
  <si>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</si>
  <si>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</si>
  <si>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</si>
  <si>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</si>
  <si>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</si>
  <si>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</si>
  <si>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</si>
  <si>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</si>
  <si>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</si>
  <si>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</si>
  <si>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</si>
  <si>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</si>
  <si>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</si>
  <si>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</si>
  <si>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</si>
  <si>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</si>
  <si>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</si>
  <si>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</si>
  <si>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</si>
  <si>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</si>
  <si>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</si>
  <si>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</si>
  <si>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</si>
  <si>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</si>
  <si>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</si>
  <si>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</si>
  <si>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</si>
  <si>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</si>
  <si>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</si>
  <si>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</si>
  <si>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</si>
  <si>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</si>
  <si>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</si>
  <si>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</si>
  <si>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</si>
  <si>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</si>
  <si>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</si>
  <si>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</si>
  <si>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</si>
  <si>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</si>
  <si>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</si>
  <si>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</si>
  <si>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</si>
  <si>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</si>
  <si>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</si>
  <si>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</si>
  <si>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</si>
  <si>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</si>
  <si>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</si>
  <si>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</si>
  <si>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</si>
  <si>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</si>
  <si>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</si>
  <si>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</si>
  <si>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</si>
  <si>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</si>
  <si>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</si>
  <si>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</si>
  <si>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</si>
  <si>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</si>
  <si>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</si>
  <si>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</si>
  <si>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</si>
  <si>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</si>
  <si>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</si>
  <si>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</si>
  <si>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</si>
  <si>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</si>
  <si>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</si>
  <si>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</si>
  <si>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</si>
  <si>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</si>
  <si>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</si>
  <si>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</si>
  <si>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</si>
  <si>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</si>
  <si>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</si>
  <si>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</si>
  <si>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</si>
  <si>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</si>
  <si>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</si>
  <si>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</si>
  <si>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</si>
  <si>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</si>
  <si>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</si>
  <si>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</si>
  <si>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</si>
  <si>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</si>
  <si>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</si>
  <si>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</si>
  <si>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</si>
  <si>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</si>
  <si>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</si>
  <si>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</si>
  <si>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</si>
  <si>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</si>
  <si>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</si>
  <si>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</si>
  <si>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</si>
  <si>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</si>
  <si>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</si>
  <si>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</si>
  <si>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</si>
  <si>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</si>
  <si>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</si>
  <si>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</si>
  <si>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</si>
  <si>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</si>
  <si>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</si>
  <si>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</si>
  <si>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</si>
  <si>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</si>
  <si>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</si>
  <si>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</si>
  <si>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</si>
  <si>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</si>
  <si>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</si>
  <si>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</si>
  <si>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</si>
  <si>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</si>
  <si>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</si>
  <si>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</si>
  <si>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</si>
  <si>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</si>
  <si>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</si>
  <si>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</si>
  <si>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</si>
  <si>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</si>
  <si>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</si>
  <si>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</si>
  <si>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</si>
  <si>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</si>
  <si>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</si>
  <si>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</si>
  <si>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</si>
  <si>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</si>
  <si>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</si>
  <si>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</si>
  <si>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</si>
  <si>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</si>
  <si>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</si>
  <si>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</si>
  <si>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</si>
  <si>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</si>
  <si>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</si>
  <si>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</si>
  <si>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</si>
  <si>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</si>
  <si>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</si>
  <si>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</si>
  <si>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</si>
  <si>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</si>
  <si>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</si>
  <si>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</si>
  <si>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</si>
  <si>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</si>
  <si>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</si>
  <si>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</si>
  <si>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</si>
  <si>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</si>
  <si>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</si>
  <si>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</si>
  <si>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</si>
  <si>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</si>
  <si>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</si>
  <si>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</si>
  <si>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</si>
  <si>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</si>
  <si>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</si>
  <si>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</si>
  <si>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</si>
  <si>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</si>
  <si>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</si>
  <si>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</si>
  <si>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</si>
  <si>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</si>
  <si>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</si>
  <si>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</si>
  <si>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</si>
  <si>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</si>
  <si>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</si>
  <si>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</si>
  <si>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</si>
  <si>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</si>
  <si>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</si>
  <si>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</si>
  <si>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</si>
  <si>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</si>
  <si>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</si>
  <si>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</si>
  <si>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</si>
  <si>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</si>
  <si>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</si>
  <si>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</si>
  <si>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</si>
  <si>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</si>
  <si>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</si>
  <si>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</si>
  <si>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</si>
  <si>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</si>
  <si>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</si>
  <si>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</si>
  <si>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</si>
  <si>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</si>
  <si>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</si>
  <si>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</si>
  <si>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</si>
  <si>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</si>
  <si>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</si>
  <si>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</si>
  <si>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</si>
  <si>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</si>
  <si>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</si>
  <si>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</si>
  <si>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</si>
  <si>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</si>
  <si>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</si>
  <si>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</si>
  <si>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</si>
  <si>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</si>
  <si>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</si>
  <si>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</si>
  <si>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</si>
  <si>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</si>
  <si>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</si>
  <si>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</si>
  <si>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</si>
  <si>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</si>
  <si>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</si>
  <si>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</si>
  <si>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</si>
  <si>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</si>
  <si>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</si>
  <si>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</si>
  <si>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</si>
  <si>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</si>
  <si>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</si>
  <si>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</si>
  <si>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</si>
  <si>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</si>
  <si>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</si>
  <si>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</si>
  <si>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</si>
  <si>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</si>
  <si>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</si>
  <si>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</si>
  <si>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</si>
  <si>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</si>
  <si>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</si>
  <si>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</si>
  <si>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</si>
  <si>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</si>
  <si>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</si>
  <si>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</si>
  <si>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</si>
  <si>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</si>
  <si>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</si>
  <si>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</si>
  <si>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</si>
  <si>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</si>
  <si>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</si>
  <si>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</si>
  <si>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</si>
  <si>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</si>
  <si>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</si>
  <si>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</si>
  <si>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</si>
  <si>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</si>
  <si>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</si>
  <si>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</si>
  <si>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</si>
  <si>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</si>
  <si>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</si>
  <si>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</si>
  <si>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</si>
  <si>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</si>
  <si>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</si>
  <si>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</si>
  <si>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</si>
  <si>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</si>
  <si>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</si>
  <si>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</si>
  <si>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</si>
  <si>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</si>
  <si>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</si>
  <si>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</si>
  <si>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</si>
  <si>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</si>
  <si>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</si>
  <si>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</si>
  <si>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</si>
  <si>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</si>
  <si>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</si>
  <si>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</si>
  <si>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</si>
  <si>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</si>
  <si>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</si>
  <si>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</si>
  <si>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</si>
  <si>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</si>
  <si>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</si>
  <si>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</si>
  <si>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</si>
  <si>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</si>
  <si>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</si>
  <si>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</si>
  <si>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</si>
  <si>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</si>
  <si>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</si>
  <si>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</si>
  <si>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</si>
  <si>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</si>
  <si>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</si>
  <si>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</si>
  <si>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</si>
  <si>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</si>
  <si>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</si>
  <si>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</si>
  <si>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</si>
  <si>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</si>
  <si>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</si>
  <si>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</si>
  <si>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</si>
  <si>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</si>
  <si>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</si>
  <si>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</si>
  <si>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</si>
  <si>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</si>
  <si>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</si>
  <si>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</si>
  <si>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</si>
  <si>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</si>
  <si>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</si>
  <si>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</si>
  <si>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</si>
  <si>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</si>
  <si>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</si>
  <si>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</si>
  <si>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</si>
  <si>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</si>
  <si>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</si>
  <si>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</si>
  <si>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</si>
  <si>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</si>
  <si>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</si>
  <si>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</si>
  <si>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</si>
  <si>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</si>
  <si>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</si>
  <si>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</si>
  <si>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</si>
  <si>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</si>
  <si>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</si>
  <si>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</si>
  <si>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</si>
  <si>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</si>
  <si>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</si>
  <si>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</si>
  <si>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</si>
  <si>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</si>
  <si>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</si>
  <si>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</si>
  <si>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</si>
  <si>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</si>
  <si>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</si>
  <si>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</si>
  <si>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</si>
  <si>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</si>
  <si>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</si>
  <si>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</si>
  <si>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</si>
  <si>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</si>
  <si>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</si>
  <si>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</si>
  <si>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</si>
  <si>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</si>
  <si>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</si>
  <si>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</si>
  <si>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</si>
  <si>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</si>
  <si>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</si>
  <si>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</si>
  <si>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</si>
  <si>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</si>
  <si>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</si>
  <si>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</si>
  <si>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</si>
  <si>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</si>
  <si>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</si>
  <si>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</si>
  <si>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</si>
  <si>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</si>
  <si>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</si>
  <si>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</si>
  <si>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</si>
  <si>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</si>
  <si>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</si>
  <si>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</si>
  <si>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</si>
  <si>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</si>
  <si>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</si>
  <si>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</si>
  <si>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</si>
  <si>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</si>
  <si>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</si>
  <si>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</si>
  <si>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</si>
  <si>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</si>
  <si>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</si>
  <si>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</si>
  <si>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</si>
  <si>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</si>
  <si>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</si>
  <si>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</si>
  <si>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</si>
  <si>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</si>
  <si>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</si>
  <si>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</si>
  <si>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</si>
  <si>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</si>
  <si>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</si>
  <si>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</si>
  <si>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</si>
  <si>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</si>
  <si>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</si>
  <si>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</si>
  <si>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</si>
  <si>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</si>
  <si>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</si>
  <si>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</si>
  <si>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</si>
  <si>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</si>
  <si>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</si>
  <si>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</si>
  <si>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</si>
  <si>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</si>
  <si>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</si>
  <si>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</si>
  <si>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</si>
  <si>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</si>
  <si>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</si>
  <si>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</si>
  <si>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</si>
  <si>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</si>
  <si>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</si>
  <si>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</si>
  <si>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</si>
  <si>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</si>
  <si>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</si>
  <si>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</si>
  <si>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</si>
  <si>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</si>
  <si>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</si>
  <si>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</si>
  <si>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</si>
  <si>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</si>
  <si>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</si>
  <si>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</si>
  <si>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</si>
  <si>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</si>
  <si>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</si>
  <si>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</si>
  <si>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</si>
  <si>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</si>
  <si>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</si>
  <si>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</si>
  <si>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</si>
  <si>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</si>
  <si>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</si>
  <si>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</si>
  <si>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</si>
  <si>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</si>
  <si>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</si>
  <si>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</si>
  <si>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</si>
  <si>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</si>
  <si>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</si>
  <si>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</si>
  <si>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</si>
  <si>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</si>
  <si>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</si>
  <si>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</si>
  <si>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</si>
  <si>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</si>
  <si>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</si>
  <si>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</si>
  <si>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</si>
  <si>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</si>
  <si>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</si>
  <si>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</si>
  <si>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</si>
  <si>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</si>
  <si>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</si>
  <si>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</si>
  <si>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</si>
  <si>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</si>
  <si>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</si>
  <si>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</si>
  <si>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</si>
  <si>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</si>
  <si>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</si>
  <si>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</si>
  <si>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</si>
  <si>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</si>
  <si>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</si>
  <si>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</si>
  <si>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</si>
  <si>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</si>
  <si>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</si>
  <si>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</si>
  <si>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</si>
  <si>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</si>
  <si>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</si>
  <si>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</si>
  <si>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</si>
  <si>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</si>
  <si>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</si>
  <si>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</si>
  <si>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</si>
  <si>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</si>
  <si>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</si>
  <si>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</si>
  <si>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</si>
  <si>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</si>
  <si>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</si>
  <si>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</si>
  <si>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</si>
  <si>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</si>
  <si>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</si>
  <si>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</si>
  <si>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</si>
  <si>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</si>
  <si>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</si>
  <si>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</si>
  <si>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</si>
  <si>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</si>
  <si>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</si>
  <si>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</si>
  <si>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</si>
  <si>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</si>
  <si>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</si>
  <si>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</si>
  <si>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</si>
  <si>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</si>
  <si>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</si>
  <si>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</si>
  <si>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</si>
  <si>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</si>
  <si>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</si>
  <si>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</si>
  <si>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</si>
  <si>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</si>
  <si>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</si>
  <si>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</si>
  <si>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</si>
  <si>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</si>
  <si>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</si>
  <si>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</si>
  <si>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</si>
  <si>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</si>
  <si>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</si>
  <si>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</si>
  <si>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</si>
  <si>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</si>
  <si>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</si>
  <si>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</si>
  <si>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</si>
  <si>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</si>
  <si>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</si>
  <si>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</si>
  <si>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</si>
  <si>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</si>
  <si>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</si>
  <si>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</si>
  <si>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</si>
  <si>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</si>
  <si>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</si>
  <si>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</si>
  <si>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</si>
  <si>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</si>
  <si>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</si>
  <si>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</si>
  <si>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</si>
  <si>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</si>
  <si>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</si>
  <si>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</si>
  <si>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</si>
  <si>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</si>
  <si>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</si>
  <si>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</si>
  <si>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</si>
  <si>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</si>
  <si>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</si>
  <si>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</si>
  <si>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</si>
  <si>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</si>
  <si>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</si>
  <si>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</si>
  <si>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</si>
  <si>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</si>
  <si>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</si>
  <si>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</si>
  <si>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</si>
  <si>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</si>
  <si>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</si>
  <si>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</si>
  <si>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</si>
  <si>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</si>
  <si>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</si>
  <si>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</si>
  <si>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</si>
  <si>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</si>
  <si>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</si>
  <si>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</si>
  <si>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</si>
  <si>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</si>
  <si>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</si>
  <si>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</si>
  <si>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</si>
  <si>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</si>
  <si>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</si>
  <si>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</si>
  <si>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</si>
  <si>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</si>
  <si>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</si>
  <si>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</si>
  <si>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</si>
  <si>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</si>
  <si>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</si>
  <si>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</si>
  <si>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</si>
  <si>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</si>
  <si>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</si>
  <si>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</si>
  <si>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</si>
  <si>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</si>
  <si>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</si>
  <si>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</si>
  <si>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</si>
  <si>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</si>
  <si>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</si>
  <si>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</si>
  <si>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</si>
  <si>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</si>
  <si>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</si>
  <si>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</si>
  <si>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</si>
  <si>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</si>
  <si>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</si>
  <si>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</si>
  <si>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</si>
  <si>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</si>
  <si>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</si>
  <si>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</si>
  <si>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</si>
  <si>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</si>
  <si>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</si>
  <si>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</si>
  <si>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</si>
  <si>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</si>
  <si>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</si>
  <si>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</si>
  <si>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</si>
  <si>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</si>
  <si>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</si>
  <si>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</si>
  <si>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</si>
  <si>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</si>
  <si>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</si>
  <si>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</si>
  <si>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</si>
  <si>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</si>
  <si>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</si>
  <si>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</si>
  <si>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</si>
  <si>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</si>
  <si>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</si>
  <si>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</si>
  <si>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</si>
  <si>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</si>
  <si>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</si>
  <si>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</si>
  <si>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</si>
  <si>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</si>
  <si>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</si>
  <si>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</si>
  <si>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</si>
  <si>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</si>
  <si>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</si>
  <si>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</si>
  <si>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</si>
  <si>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</si>
  <si>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</si>
  <si>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</si>
  <si>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</si>
  <si>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</si>
  <si>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</si>
  <si>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</si>
  <si>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</si>
  <si>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</si>
  <si>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</si>
  <si>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</si>
  <si>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</si>
  <si>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</si>
  <si>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</si>
  <si>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</si>
  <si>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</si>
  <si>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</si>
  <si>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</si>
  <si>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</si>
  <si>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</si>
  <si>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</si>
  <si>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</si>
  <si>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</si>
  <si>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</si>
  <si>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</si>
  <si>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</si>
  <si>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</si>
  <si>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</si>
  <si>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</si>
  <si>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</si>
  <si>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</si>
  <si>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</si>
  <si>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</si>
  <si>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</si>
  <si>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</si>
  <si>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</si>
  <si>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</si>
  <si>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</si>
  <si>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</si>
  <si>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</si>
  <si>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</si>
  <si>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</si>
  <si>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</si>
  <si>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</si>
  <si>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</si>
  <si>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</si>
  <si>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</si>
  <si>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</si>
  <si>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</si>
  <si>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</si>
  <si>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</si>
  <si>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</si>
  <si>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</si>
  <si>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</si>
  <si>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</si>
  <si>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</si>
  <si>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</si>
  <si>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</si>
  <si>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</si>
  <si>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</si>
  <si>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</si>
  <si>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</si>
  <si>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</si>
  <si>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</si>
  <si>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</si>
  <si>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</si>
  <si>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</si>
  <si>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</si>
  <si>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</si>
  <si>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</si>
  <si>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</si>
  <si>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</si>
  <si>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</si>
  <si>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</si>
  <si>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</si>
  <si>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</si>
  <si>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</si>
  <si>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</si>
  <si>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</si>
  <si>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</si>
  <si>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</si>
  <si>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</si>
  <si>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</si>
  <si>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</si>
  <si>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</si>
  <si>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</si>
  <si>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</si>
  <si>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</si>
  <si>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</si>
  <si>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</si>
  <si>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</si>
  <si>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</si>
  <si>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</si>
  <si>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</si>
  <si>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</si>
  <si>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</si>
  <si>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</si>
  <si>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</si>
  <si>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</si>
  <si>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</si>
  <si>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</si>
  <si>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</si>
  <si>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</si>
  <si>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</si>
  <si>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</si>
  <si>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</si>
  <si>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</si>
  <si>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</si>
  <si>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</si>
  <si>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</si>
  <si>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</si>
  <si>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</si>
  <si>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</si>
  <si>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</si>
  <si>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</si>
  <si>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</si>
  <si>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</si>
  <si>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</si>
  <si>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</si>
  <si>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</si>
  <si>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</si>
  <si>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</si>
  <si>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</si>
  <si>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</si>
  <si>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</si>
  <si>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</si>
  <si>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</si>
  <si>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</si>
  <si>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</si>
  <si>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</si>
  <si>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</si>
  <si>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</si>
  <si>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</si>
  <si>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</si>
  <si>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</si>
  <si>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</si>
  <si>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</si>
  <si>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</si>
  <si>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</si>
  <si>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</si>
  <si>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</si>
  <si>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</si>
  <si>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</si>
  <si>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</si>
  <si>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</si>
  <si>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</si>
  <si>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</si>
  <si>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</si>
  <si>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</si>
  <si>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</si>
  <si>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</si>
  <si>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</si>
  <si>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</si>
  <si>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</si>
  <si>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</si>
  <si>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</si>
  <si>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</si>
  <si>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</si>
  <si>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</si>
  <si>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</si>
  <si>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</si>
  <si>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</si>
  <si>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</si>
  <si>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</si>
  <si>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</si>
  <si>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</si>
  <si>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</si>
  <si>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</si>
  <si>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</si>
  <si>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</si>
  <si>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</si>
  <si>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</si>
  <si>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</si>
  <si>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</si>
  <si>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</si>
  <si>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</si>
  <si>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</si>
  <si>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</si>
  <si>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</si>
  <si>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</si>
  <si>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</si>
  <si>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</si>
  <si>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</si>
  <si>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</si>
  <si>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</si>
  <si>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</si>
  <si>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</si>
  <si>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</si>
  <si>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</si>
  <si>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</si>
  <si>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</si>
  <si>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</si>
  <si>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</si>
  <si>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</si>
  <si>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</si>
  <si>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</si>
  <si>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</si>
  <si>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</si>
  <si>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</si>
  <si>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</si>
  <si>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</si>
  <si>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</si>
  <si>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</si>
  <si>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</si>
  <si>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</si>
  <si>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</si>
  <si>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</si>
  <si>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</si>
  <si>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</si>
  <si>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</si>
  <si>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</si>
  <si>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</si>
  <si>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</si>
  <si>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</si>
  <si>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</si>
  <si>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</si>
  <si>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</si>
  <si>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</si>
  <si>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</si>
  <si>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</si>
  <si>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</si>
  <si>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</si>
  <si>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</si>
  <si>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</si>
  <si>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</si>
  <si>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</si>
  <si>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</si>
  <si>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</si>
  <si>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</si>
  <si>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</si>
  <si>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</si>
  <si>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</si>
  <si>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</si>
  <si>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</si>
  <si>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</si>
  <si>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</si>
  <si>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</si>
  <si>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</si>
  <si>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</si>
  <si>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</si>
  <si>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</si>
  <si>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</si>
  <si>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</si>
  <si>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</si>
  <si>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</si>
  <si>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</si>
  <si>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</si>
  <si>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</si>
  <si>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</si>
  <si>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</si>
  <si>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</si>
  <si>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</si>
  <si>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</si>
  <si>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</si>
  <si>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</si>
  <si>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</si>
  <si>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</si>
  <si>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</si>
  <si>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</si>
  <si>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</si>
  <si>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</si>
  <si>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</si>
  <si>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</si>
  <si>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</si>
  <si>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</si>
  <si>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</si>
  <si>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</si>
  <si>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</si>
  <si>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</si>
  <si>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</si>
  <si>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</si>
  <si>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</si>
  <si>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</si>
  <si>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</si>
  <si>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</si>
  <si>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</si>
  <si>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</si>
  <si>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</si>
  <si>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</si>
  <si>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</si>
  <si>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</si>
  <si>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</si>
  <si>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</si>
  <si>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</si>
  <si>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</si>
  <si>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</si>
  <si>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</si>
  <si>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</si>
  <si>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</si>
  <si>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</si>
  <si>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</si>
  <si>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</si>
  <si>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</si>
  <si>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</si>
  <si>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</si>
  <si>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</si>
  <si>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</si>
  <si>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</si>
  <si>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</si>
  <si>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</si>
  <si>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</si>
  <si>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</si>
  <si>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</si>
  <si>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</si>
  <si>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</si>
  <si>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</si>
  <si>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</si>
  <si>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</si>
  <si>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</si>
  <si>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</si>
  <si>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</si>
  <si>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</si>
  <si>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</si>
  <si>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</si>
  <si>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</si>
  <si>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</si>
  <si>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</si>
  <si>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</si>
  <si>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</si>
  <si>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</si>
  <si>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</si>
  <si>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</si>
  <si>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</si>
  <si>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</si>
  <si>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</si>
  <si>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</si>
  <si>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</si>
  <si>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</si>
  <si>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</si>
  <si>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</si>
  <si>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</si>
  <si>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</si>
  <si>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</si>
  <si>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</si>
  <si>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</si>
  <si>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</si>
  <si>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</si>
  <si>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</si>
  <si>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</si>
  <si>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</si>
  <si>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</si>
  <si>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</si>
  <si>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</si>
  <si>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</si>
  <si>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</si>
  <si>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</si>
  <si>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</si>
  <si>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</si>
  <si>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</si>
  <si>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</si>
  <si>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</si>
  <si>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</si>
  <si>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</si>
  <si>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</si>
  <si>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</si>
  <si>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</si>
  <si>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</si>
  <si>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</si>
  <si>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</si>
  <si>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</si>
  <si>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</si>
  <si>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</si>
  <si>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</si>
  <si>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</si>
  <si>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</si>
  <si>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</si>
  <si>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</si>
  <si>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</si>
  <si>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</si>
  <si>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</si>
  <si>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</si>
  <si>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</si>
  <si>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</si>
  <si>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</si>
  <si>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</si>
  <si>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</si>
  <si>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</si>
  <si>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</si>
  <si>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</si>
  <si>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</si>
  <si>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</si>
  <si>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</si>
  <si>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</si>
  <si>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</si>
  <si>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</si>
  <si>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</si>
  <si>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</si>
  <si>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</si>
  <si>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</si>
  <si>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</si>
  <si>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</si>
  <si>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</si>
  <si>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</si>
  <si>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</si>
  <si>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</si>
  <si>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</si>
  <si>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</si>
  <si>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</si>
  <si>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</si>
  <si>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</si>
  <si>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</si>
  <si>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</si>
  <si>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</si>
  <si>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</si>
  <si>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</si>
  <si>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</si>
  <si>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</si>
  <si>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</si>
  <si>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</si>
  <si>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</si>
  <si>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</si>
  <si>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</si>
  <si>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</si>
  <si>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</si>
  <si>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</si>
  <si>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</si>
  <si>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</si>
  <si>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</si>
  <si>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</si>
  <si>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</si>
  <si>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</si>
  <si>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</si>
  <si>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</si>
  <si>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</si>
  <si>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</si>
  <si>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</si>
  <si>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</si>
  <si>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</si>
  <si>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</si>
  <si>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</si>
  <si>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</si>
  <si>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</si>
  <si>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</si>
  <si>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</si>
  <si>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</si>
  <si>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</si>
  <si>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</si>
  <si>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</si>
  <si>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</si>
  <si>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</si>
  <si>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</si>
  <si>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</si>
  <si>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</si>
  <si>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</si>
  <si>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</si>
  <si>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</si>
  <si>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</si>
  <si>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</si>
  <si>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</si>
  <si>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</si>
  <si>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</si>
  <si>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</si>
  <si>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</si>
  <si>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</si>
  <si>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</si>
  <si>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</si>
  <si>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</si>
  <si>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</si>
  <si>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</si>
  <si>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</si>
  <si>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</si>
  <si>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</si>
  <si>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</si>
  <si>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</si>
  <si>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</si>
  <si>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</si>
  <si>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</si>
  <si>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</si>
  <si>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</si>
  <si>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</si>
  <si>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</si>
  <si>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</si>
  <si>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</si>
  <si>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</si>
  <si>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</si>
  <si>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</si>
  <si>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</si>
  <si>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</si>
  <si>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</si>
  <si>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</si>
  <si>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</si>
  <si>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</si>
  <si>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</si>
  <si>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</si>
  <si>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</si>
  <si>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</si>
  <si>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</si>
  <si>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</si>
  <si>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</si>
  <si>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</si>
  <si>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</si>
  <si>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</si>
  <si>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</si>
  <si>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</si>
  <si>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</si>
  <si>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</si>
  <si>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</si>
  <si>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</si>
  <si>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</si>
  <si>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</si>
  <si>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</si>
  <si>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</si>
  <si>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</si>
  <si>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</si>
  <si>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</si>
  <si>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</si>
  <si>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</si>
  <si>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</si>
  <si>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</si>
  <si>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</si>
  <si>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</si>
  <si>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</si>
  <si>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</si>
  <si>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</si>
  <si>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</si>
  <si>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</si>
  <si>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</si>
  <si>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</si>
  <si>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</si>
  <si>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</si>
  <si>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</si>
  <si>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</si>
  <si>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</si>
  <si>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</si>
  <si>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</si>
  <si>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</si>
  <si>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</si>
  <si>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</si>
  <si>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</si>
  <si>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</si>
  <si>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</si>
  <si>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</si>
  <si>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</si>
  <si>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</si>
  <si>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</si>
  <si>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</si>
  <si>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</si>
  <si>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</si>
  <si>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</si>
  <si>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</si>
  <si>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</si>
  <si>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</si>
  <si>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</si>
  <si>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</si>
  <si>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</si>
  <si>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</si>
  <si>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</si>
  <si>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</si>
  <si>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</si>
  <si>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</si>
  <si>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</si>
  <si>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</si>
  <si>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</si>
  <si>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</si>
  <si>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</si>
  <si>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</si>
  <si>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</si>
  <si>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</si>
  <si>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</si>
  <si>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</si>
  <si>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</si>
  <si>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</si>
  <si>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</si>
  <si>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</si>
  <si>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</si>
  <si>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</si>
  <si>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</si>
  <si>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</si>
  <si>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</si>
  <si>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</si>
  <si>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</si>
  <si>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</si>
  <si>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</si>
  <si>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</si>
  <si>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</si>
  <si>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</si>
  <si>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</si>
  <si>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</si>
  <si>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</si>
  <si>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</si>
  <si>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</si>
  <si>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</si>
  <si>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</si>
  <si>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</si>
  <si>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</si>
  <si>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</si>
  <si>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</si>
  <si>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</si>
  <si>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</si>
  <si>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</si>
  <si>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</si>
  <si>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</si>
  <si>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</si>
  <si>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</si>
  <si>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</si>
  <si>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</si>
  <si>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</si>
  <si>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</si>
  <si>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</si>
  <si>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</si>
  <si>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</si>
  <si>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</si>
  <si>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</si>
  <si>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</si>
  <si>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</si>
  <si>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</si>
  <si>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</si>
  <si>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</si>
  <si>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</si>
  <si>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</si>
  <si>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</si>
  <si>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</si>
  <si>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</si>
  <si>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</si>
  <si>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</si>
  <si>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</si>
  <si>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</si>
  <si>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</si>
  <si>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</si>
  <si>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</si>
  <si>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</si>
  <si>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</si>
  <si>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</si>
  <si>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</si>
  <si>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</si>
  <si>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</si>
  <si>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</si>
  <si>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</si>
  <si>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</si>
  <si>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</si>
  <si>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</si>
  <si>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</si>
  <si>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</si>
  <si>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</si>
  <si>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</si>
  <si>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</si>
  <si>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</si>
  <si>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</si>
  <si>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</si>
  <si>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</si>
  <si>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</si>
  <si>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</si>
  <si>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</si>
  <si>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</si>
  <si>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</si>
  <si>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</si>
  <si>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</si>
  <si>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</si>
  <si>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</si>
  <si>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</si>
  <si>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</si>
  <si>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</si>
  <si>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</si>
  <si>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</si>
  <si>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</si>
  <si>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</si>
  <si>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</si>
  <si>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</si>
  <si>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</si>
  <si>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</si>
  <si>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</si>
  <si>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</si>
  <si>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</si>
  <si>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</si>
  <si>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</si>
  <si>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</si>
  <si>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</si>
  <si>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</si>
  <si>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</si>
  <si>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</si>
  <si>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</si>
  <si>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</si>
  <si>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</si>
  <si>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</si>
  <si>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</si>
  <si>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</si>
  <si>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</si>
  <si>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</si>
  <si>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</si>
  <si>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</si>
  <si>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</si>
  <si>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</si>
  <si>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</si>
  <si>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</si>
  <si>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</si>
  <si>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</si>
  <si>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</si>
  <si>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</si>
  <si>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</si>
  <si>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</si>
  <si>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</si>
  <si>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</si>
  <si>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</si>
  <si>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</si>
  <si>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</si>
  <si>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</si>
  <si>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</si>
  <si>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</si>
  <si>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</si>
  <si>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</si>
  <si>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</si>
  <si>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</si>
  <si>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</si>
  <si>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</si>
  <si>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</si>
  <si>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</si>
  <si>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</si>
  <si>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</si>
  <si>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</si>
  <si>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</si>
  <si>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</si>
  <si>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</si>
  <si>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</si>
  <si>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</si>
  <si>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</si>
  <si>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</si>
  <si>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</si>
  <si>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</si>
  <si>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</si>
  <si>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</si>
  <si>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</si>
  <si>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</si>
  <si>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</si>
  <si>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</si>
  <si>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</si>
  <si>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</si>
  <si>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</si>
  <si>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</si>
  <si>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</si>
  <si>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</si>
  <si>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</si>
  <si>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</si>
  <si>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</si>
  <si>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</si>
  <si>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</si>
  <si>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</si>
  <si>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</si>
  <si>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</si>
  <si>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</si>
  <si>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</si>
  <si>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</si>
  <si>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</si>
  <si>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</si>
  <si>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</si>
  <si>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</si>
  <si>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</si>
  <si>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</si>
  <si>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</si>
  <si>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</si>
  <si>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</si>
  <si>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</si>
  <si>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</si>
  <si>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</si>
  <si>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</si>
  <si>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</si>
  <si>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</si>
  <si>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</si>
  <si>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</si>
  <si>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</si>
  <si>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</si>
  <si>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</si>
  <si>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</si>
  <si>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</si>
  <si>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</si>
  <si>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</si>
  <si>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</si>
  <si>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</si>
  <si>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</si>
  <si>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</si>
  <si>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</si>
  <si>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</si>
  <si>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</si>
  <si>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</si>
  <si>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</si>
  <si>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</si>
  <si>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</si>
  <si>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</si>
  <si>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</si>
  <si>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</si>
  <si>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</si>
  <si>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</si>
  <si>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</si>
  <si>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</si>
  <si>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</si>
  <si>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</si>
  <si>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</si>
  <si>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</si>
  <si>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</si>
  <si>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</si>
  <si>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</si>
  <si>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</si>
  <si>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</si>
  <si>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</si>
  <si>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</si>
  <si>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</si>
  <si>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</si>
  <si>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</si>
  <si>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</si>
  <si>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</si>
  <si>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</si>
  <si>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</si>
  <si>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</si>
  <si>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</si>
  <si>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</si>
  <si>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</si>
  <si>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</si>
  <si>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</si>
  <si>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</si>
  <si>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</si>
  <si>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</si>
  <si>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</si>
  <si>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</si>
  <si>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</si>
  <si>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</si>
  <si>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</si>
  <si>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</si>
  <si>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</si>
  <si>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</si>
  <si>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</si>
  <si>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</si>
  <si>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</si>
  <si>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</si>
  <si>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</si>
  <si>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</si>
  <si>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</si>
  <si>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</si>
  <si>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</si>
  <si>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</si>
  <si>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</si>
  <si>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</si>
  <si>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</si>
  <si>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</si>
  <si>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</si>
  <si>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</si>
  <si>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</si>
  <si>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</si>
  <si>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</si>
  <si>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</si>
  <si>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</si>
  <si>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</si>
  <si>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</si>
  <si>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</si>
  <si>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</si>
  <si>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</si>
  <si>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</si>
  <si>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</si>
  <si>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</si>
  <si>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</si>
  <si>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</si>
  <si>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</si>
  <si>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</si>
  <si>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</si>
  <si>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</si>
  <si>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</si>
  <si>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</si>
  <si>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</si>
  <si>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</si>
  <si>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</si>
  <si>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</si>
  <si>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</si>
  <si>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</si>
  <si>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</si>
  <si>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</si>
  <si>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</si>
  <si>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</si>
  <si>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</si>
  <si>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</si>
  <si>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</si>
  <si>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</si>
  <si>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</si>
  <si>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</si>
  <si>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</si>
  <si>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</si>
  <si>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</si>
  <si>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</si>
  <si>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</si>
  <si>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</si>
  <si>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</si>
  <si>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</si>
  <si>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</si>
  <si>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</si>
  <si>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</si>
  <si>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</si>
  <si>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</si>
  <si>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</si>
  <si>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</si>
  <si>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</si>
  <si>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</si>
  <si>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</si>
  <si>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</si>
  <si>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</si>
  <si>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</si>
  <si>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</si>
  <si>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</si>
  <si>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</si>
  <si>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</si>
  <si>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</si>
  <si>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</si>
  <si>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</si>
  <si>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</si>
  <si>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</si>
  <si>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</si>
  <si>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</si>
  <si>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</si>
  <si>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</si>
  <si>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</si>
  <si>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</si>
  <si>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</si>
  <si>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</si>
  <si>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</si>
  <si>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</si>
  <si>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</si>
  <si>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</si>
  <si>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</si>
  <si>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</si>
  <si>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</si>
  <si>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</si>
  <si>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</si>
  <si>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</si>
  <si>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</si>
  <si>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</si>
  <si>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</si>
  <si>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</si>
  <si>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</si>
  <si>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</si>
  <si>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</si>
  <si>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</si>
  <si>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</si>
  <si>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</si>
  <si>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</si>
  <si>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</si>
  <si>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</si>
  <si>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</si>
  <si>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</si>
  <si>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</si>
  <si>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</si>
  <si>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</si>
  <si>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</si>
  <si>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</si>
  <si>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</si>
  <si>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</si>
  <si>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</si>
  <si>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</si>
  <si>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</si>
  <si>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</si>
  <si>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</si>
  <si>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</si>
  <si>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</si>
  <si>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</si>
  <si>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</si>
  <si>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</si>
  <si>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</si>
  <si>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</si>
  <si>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</si>
  <si>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</si>
  <si>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</si>
  <si>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</si>
  <si>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</si>
  <si>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</si>
  <si>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</si>
  <si>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</si>
  <si>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</si>
  <si>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</si>
  <si>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</si>
  <si>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</si>
  <si>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</si>
  <si>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</si>
  <si>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</si>
  <si>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</si>
  <si>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</si>
  <si>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</si>
  <si>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</si>
  <si>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</si>
  <si>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</si>
  <si>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</si>
  <si>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</si>
  <si>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</si>
  <si>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</si>
  <si>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</si>
  <si>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</si>
  <si>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</si>
  <si>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</si>
  <si>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</si>
  <si>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</si>
  <si>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</si>
  <si>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</si>
  <si>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</si>
  <si>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</si>
  <si>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</si>
  <si>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</si>
  <si>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</si>
  <si>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</si>
  <si>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</si>
  <si>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</si>
  <si>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</si>
  <si>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</si>
  <si>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</si>
  <si>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</si>
  <si>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</si>
  <si>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</si>
  <si>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</si>
  <si>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</si>
  <si>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</si>
  <si>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</si>
  <si>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</si>
  <si>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</si>
  <si>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</si>
  <si>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</si>
  <si>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</si>
  <si>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</si>
  <si>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</si>
  <si>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</si>
  <si>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</si>
  <si>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</si>
  <si>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</si>
  <si>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</si>
  <si>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</si>
  <si>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</si>
  <si>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</si>
  <si>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</si>
  <si>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</si>
  <si>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</si>
  <si>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</si>
  <si>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</si>
  <si>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</si>
  <si>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</si>
  <si>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</si>
  <si>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</si>
  <si>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</si>
  <si>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</si>
  <si>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</si>
  <si>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</si>
  <si>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</si>
  <si>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</si>
  <si>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</si>
  <si>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</si>
  <si>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</si>
  <si>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</si>
  <si>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</si>
  <si>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</si>
  <si>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</si>
  <si>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</si>
  <si>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</si>
  <si>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</si>
  <si>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</si>
  <si>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</si>
  <si>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</si>
  <si>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</si>
  <si>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</si>
  <si>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</si>
  <si>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</si>
  <si>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</si>
  <si>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</si>
  <si>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</si>
  <si>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</si>
  <si>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</si>
  <si>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</si>
  <si>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</si>
  <si>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</si>
  <si>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</si>
  <si>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</si>
  <si>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</si>
  <si>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</si>
  <si>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</si>
  <si>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</si>
  <si>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</si>
  <si>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</si>
  <si>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</si>
  <si>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</si>
  <si>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</si>
  <si>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</si>
  <si>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</si>
  <si>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</si>
  <si>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</si>
  <si>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</si>
  <si>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</si>
  <si>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</si>
  <si>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</si>
  <si>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</si>
  <si>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</si>
  <si>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</si>
  <si>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</si>
  <si>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</si>
  <si>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</si>
  <si>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</si>
  <si>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</si>
  <si>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</si>
  <si>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</si>
  <si>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</si>
  <si>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</si>
  <si>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</si>
  <si>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</si>
  <si>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</si>
  <si>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</si>
  <si>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</si>
  <si>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</si>
  <si>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</si>
  <si>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</si>
  <si>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</si>
  <si>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</si>
  <si>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</si>
  <si>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</si>
  <si>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</si>
  <si>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</si>
  <si>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</si>
  <si>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</si>
  <si>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</si>
  <si>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</si>
  <si>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</si>
  <si>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</si>
  <si>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</si>
  <si>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</si>
  <si>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</si>
  <si>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</si>
  <si>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</si>
  <si>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</si>
  <si>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</si>
  <si>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</si>
  <si>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</si>
  <si>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</si>
  <si>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</si>
  <si>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</si>
  <si>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</si>
  <si>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</si>
  <si>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</si>
  <si>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</si>
  <si>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</si>
  <si>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</si>
  <si>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</si>
  <si>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</si>
  <si>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</si>
  <si>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</si>
  <si>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</si>
  <si>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</si>
  <si>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</si>
  <si>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</si>
  <si>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</si>
  <si>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</si>
  <si>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</si>
  <si>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</si>
  <si>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</si>
  <si>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</si>
  <si>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</si>
  <si>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</si>
  <si>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</si>
  <si>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</si>
  <si>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</si>
  <si>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</si>
  <si>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</si>
  <si>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</si>
  <si>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</si>
  <si>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</si>
  <si>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</si>
  <si>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</si>
  <si>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</si>
  <si>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</si>
  <si>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</si>
  <si>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</si>
  <si>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</si>
  <si>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</si>
  <si>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</si>
  <si>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</si>
  <si>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</si>
  <si>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</si>
  <si>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</si>
  <si>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</si>
  <si>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</si>
  <si>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</si>
  <si>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</si>
  <si>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</si>
  <si>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</si>
  <si>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</si>
  <si>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</si>
  <si>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</si>
  <si>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</si>
  <si>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</si>
  <si>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</si>
  <si>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</si>
  <si>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</si>
  <si>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</si>
  <si>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</si>
  <si>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</si>
  <si>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</si>
  <si>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</si>
  <si>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</si>
  <si>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</si>
  <si>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</si>
  <si>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</si>
  <si>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</si>
  <si>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</si>
  <si>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</si>
  <si>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</si>
  <si>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</si>
  <si>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</si>
  <si>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</si>
  <si>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</si>
  <si>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</si>
  <si>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</si>
  <si>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</si>
  <si>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</si>
  <si>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</si>
  <si>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</si>
  <si>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</si>
  <si>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</si>
  <si>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</si>
  <si>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</si>
  <si>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</si>
  <si>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</si>
  <si>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</si>
  <si>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</si>
  <si>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</si>
  <si>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</si>
  <si>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</si>
  <si>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</si>
  <si>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</si>
  <si>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</si>
  <si>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</si>
  <si>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</si>
  <si>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</si>
  <si>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</si>
  <si>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</si>
  <si>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</si>
  <si>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</si>
  <si>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</si>
  <si>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</si>
  <si>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</si>
  <si>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</si>
  <si>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</si>
  <si>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</si>
  <si>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</si>
  <si>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</si>
  <si>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</si>
  <si>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</si>
  <si>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</si>
  <si>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</si>
  <si>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</si>
  <si>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</si>
  <si>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</si>
  <si>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</si>
  <si>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</si>
  <si>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</si>
  <si>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</si>
  <si>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</si>
  <si>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</si>
  <si>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</si>
  <si>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</si>
  <si>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</si>
  <si>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</si>
  <si>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</si>
  <si>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</si>
  <si>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</si>
  <si>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</si>
  <si>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</si>
  <si>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</si>
  <si>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</si>
  <si>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</si>
  <si>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</si>
  <si>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</si>
  <si>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</si>
  <si>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</si>
  <si>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</si>
  <si>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</si>
  <si>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</si>
  <si>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</si>
  <si>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</si>
  <si>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</si>
  <si>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</si>
  <si>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</si>
  <si>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</si>
  <si>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</si>
  <si>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</si>
  <si>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</si>
  <si>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</si>
  <si>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</si>
  <si>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</si>
  <si>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</si>
  <si>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</si>
  <si>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</si>
  <si>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</si>
  <si>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</si>
  <si>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</si>
  <si>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</si>
  <si>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</si>
  <si>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</si>
  <si>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</si>
  <si>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</si>
  <si>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</si>
  <si>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</si>
  <si>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</si>
  <si>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</si>
  <si>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</si>
  <si>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</si>
  <si>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</si>
  <si>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</si>
  <si>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</si>
  <si>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</si>
  <si>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</si>
  <si>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</si>
  <si>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</si>
  <si>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</si>
  <si>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</si>
  <si>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</si>
  <si>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</si>
  <si>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</si>
  <si>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</si>
  <si>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</si>
  <si>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</si>
  <si>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</si>
  <si>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</si>
  <si>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</si>
  <si>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</si>
  <si>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</si>
  <si>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</si>
  <si>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</si>
  <si>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</si>
  <si>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</si>
  <si>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</si>
  <si>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</si>
  <si>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</si>
  <si>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</si>
  <si>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</si>
  <si>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</si>
  <si>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</si>
  <si>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</si>
  <si>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</si>
  <si>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</si>
  <si>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</si>
  <si>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</si>
  <si>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</si>
  <si>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</si>
  <si>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</si>
  <si>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</si>
  <si>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</si>
  <si>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</si>
  <si>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</si>
  <si>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</si>
  <si>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</si>
  <si>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</si>
  <si>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</si>
  <si>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</si>
  <si>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</si>
  <si>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</si>
  <si>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</si>
  <si>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</si>
  <si>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</si>
  <si>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</si>
  <si>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</si>
  <si>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</si>
  <si>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</si>
  <si>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</si>
  <si>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</si>
  <si>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</si>
  <si>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</si>
  <si>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</si>
  <si>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</si>
  <si>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</si>
  <si>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</si>
  <si>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</si>
  <si>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</si>
  <si>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</si>
  <si>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</si>
  <si>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</si>
  <si>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</si>
  <si>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</si>
  <si>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</si>
  <si>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</si>
  <si>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</si>
  <si>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</si>
  <si>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</si>
  <si>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</si>
  <si>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</si>
  <si>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</si>
  <si>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</si>
  <si>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</si>
  <si>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</si>
  <si>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</si>
  <si>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</si>
  <si>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</si>
  <si>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</si>
  <si>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</si>
  <si>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</si>
  <si>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</si>
  <si>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</si>
  <si>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</si>
  <si>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</si>
  <si>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</si>
  <si>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</si>
  <si>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</si>
  <si>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</si>
  <si>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</si>
  <si>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</si>
  <si>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</si>
  <si>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</si>
  <si>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</si>
  <si>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</si>
  <si>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</si>
  <si>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</si>
  <si>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</si>
  <si>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</si>
  <si>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</si>
  <si>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</si>
  <si>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</si>
  <si>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</si>
  <si>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</si>
  <si>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</si>
  <si>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</si>
  <si>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</si>
  <si>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</si>
  <si>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</si>
  <si>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</si>
  <si>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</si>
  <si>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</si>
  <si>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</si>
  <si>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</si>
  <si>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</si>
  <si>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</si>
  <si>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</si>
  <si>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</si>
  <si>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</si>
  <si>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</si>
  <si>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</si>
  <si>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</si>
  <si>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</si>
  <si>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</si>
  <si>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</si>
  <si>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</si>
  <si>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</si>
  <si>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</si>
  <si>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</si>
  <si>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</si>
  <si>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</si>
  <si>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</si>
  <si>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</si>
  <si>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</si>
  <si>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</si>
  <si>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</si>
  <si>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</si>
  <si>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</si>
  <si>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</si>
  <si>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</si>
  <si>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</si>
  <si>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</si>
  <si>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</si>
  <si>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</si>
  <si>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</si>
  <si>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</si>
  <si>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</si>
  <si>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</si>
  <si>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</si>
  <si>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</si>
  <si>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</si>
  <si>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</si>
  <si>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</si>
  <si>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</si>
  <si>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</si>
  <si>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</si>
  <si>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</si>
  <si>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</si>
  <si>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</si>
  <si>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</si>
  <si>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</si>
  <si>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</si>
  <si>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</si>
  <si>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</si>
  <si>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</si>
  <si>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</si>
  <si>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</si>
  <si>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</si>
  <si>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</si>
  <si>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</si>
  <si>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</si>
  <si>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</si>
  <si>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</si>
  <si>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</si>
  <si>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</si>
  <si>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</si>
  <si>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</si>
  <si>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</si>
  <si>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</si>
  <si>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</si>
  <si>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</si>
  <si>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</si>
  <si>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</si>
  <si>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</si>
  <si>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</si>
  <si>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</si>
  <si>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</si>
  <si>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</si>
  <si>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</si>
  <si>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</si>
  <si>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</si>
  <si>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</si>
  <si>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</si>
  <si>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</si>
  <si>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</si>
  <si>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</si>
  <si>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</si>
  <si>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</si>
  <si>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</si>
  <si>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</si>
  <si>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</si>
  <si>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</si>
  <si>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</si>
  <si>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</si>
  <si>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</si>
  <si>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</si>
  <si>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</si>
  <si>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</si>
  <si>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</si>
  <si>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</si>
  <si>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</si>
  <si>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</si>
  <si>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</si>
  <si>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</si>
  <si>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</si>
  <si>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</si>
  <si>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</si>
  <si>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</si>
  <si>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</si>
  <si>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</si>
  <si>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</si>
  <si>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</si>
  <si>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</si>
  <si>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</si>
  <si>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</si>
  <si>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</si>
  <si>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</si>
  <si>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</si>
  <si>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</si>
  <si>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</si>
  <si>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</si>
  <si>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</si>
  <si>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</si>
  <si>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</si>
  <si>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</si>
  <si>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</si>
  <si>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</si>
  <si>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</si>
  <si>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</si>
  <si>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</si>
  <si>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</si>
  <si>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</si>
  <si>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</si>
  <si>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</si>
  <si>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</si>
  <si>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</si>
  <si>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</si>
  <si>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</si>
  <si>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</si>
  <si>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</si>
  <si>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</si>
  <si>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</si>
  <si>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</si>
  <si>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</si>
  <si>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</si>
  <si>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</si>
  <si>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</si>
  <si>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</si>
  <si>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</si>
  <si>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</si>
  <si>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</si>
  <si>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</si>
  <si>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</si>
  <si>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</si>
  <si>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</si>
  <si>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</si>
  <si>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</si>
  <si>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</si>
  <si>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</si>
  <si>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</si>
  <si>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</si>
  <si>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</si>
  <si>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</si>
  <si>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</si>
  <si>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</si>
  <si>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</si>
  <si>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</si>
  <si>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</si>
  <si>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</si>
  <si>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</si>
  <si>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</si>
  <si>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</si>
  <si>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</si>
  <si>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</si>
  <si>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</si>
  <si>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</si>
  <si>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</si>
  <si>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</si>
  <si>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</si>
  <si>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</si>
  <si>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</si>
  <si>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</si>
  <si>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</si>
  <si>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</si>
  <si>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</si>
  <si>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</si>
  <si>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</si>
  <si>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</si>
  <si>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</si>
  <si>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</si>
  <si>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</si>
  <si>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</si>
  <si>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</si>
  <si>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</si>
  <si>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</si>
  <si>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</si>
  <si>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</si>
  <si>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</si>
  <si>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</si>
  <si>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</si>
  <si>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</si>
  <si>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</si>
  <si>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</si>
  <si>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</si>
  <si>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</si>
  <si>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</si>
  <si>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</si>
  <si>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</si>
  <si>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</si>
  <si>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</si>
  <si>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</si>
  <si>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</si>
  <si>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</si>
  <si>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</si>
  <si>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</si>
  <si>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</si>
  <si>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</si>
  <si>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</si>
  <si>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</si>
  <si>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</si>
  <si>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</si>
  <si>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</si>
  <si>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</si>
  <si>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</si>
  <si>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</si>
  <si>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</si>
  <si>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</si>
  <si>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</si>
  <si>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</si>
  <si>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</si>
  <si>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</si>
  <si>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</si>
  <si>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</si>
  <si>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</si>
  <si>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</si>
  <si>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</si>
  <si>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</si>
  <si>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</si>
  <si>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</si>
  <si>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</si>
  <si>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</si>
  <si>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</si>
  <si>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</si>
  <si>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</si>
  <si>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</si>
  <si>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</si>
  <si>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</si>
  <si>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</si>
  <si>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</si>
  <si>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</si>
  <si>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</si>
  <si>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</si>
  <si>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</si>
  <si>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</si>
  <si>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</si>
  <si>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</si>
  <si>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</si>
  <si>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</si>
  <si>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</si>
  <si>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</si>
  <si>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</si>
  <si>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</si>
  <si>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</si>
  <si>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</si>
  <si>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</si>
  <si>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</si>
  <si>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</si>
  <si>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</si>
  <si>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</si>
  <si>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</si>
  <si>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</si>
  <si>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</si>
  <si>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</si>
  <si>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</si>
  <si>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</si>
  <si>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</si>
  <si>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</si>
  <si>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</si>
  <si>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</si>
  <si>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</si>
  <si>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</si>
  <si>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</si>
  <si>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</si>
  <si>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</si>
  <si>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</si>
  <si>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</si>
  <si>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</si>
  <si>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</si>
  <si>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</si>
  <si>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</si>
  <si>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</si>
  <si>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</si>
  <si>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</si>
  <si>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</si>
  <si>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</si>
  <si>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</si>
  <si>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</si>
  <si>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</si>
  <si>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</si>
  <si>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</si>
  <si>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</si>
  <si>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</si>
  <si>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</si>
  <si>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</si>
  <si>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</si>
  <si>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</si>
  <si>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</si>
  <si>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</si>
  <si>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</si>
  <si>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</si>
  <si>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</si>
  <si>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</si>
  <si>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</si>
  <si>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</si>
  <si>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</si>
  <si>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</si>
  <si>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</si>
  <si>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</si>
  <si>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</si>
  <si>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</si>
  <si>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</si>
  <si>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</si>
  <si>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</si>
  <si>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</si>
  <si>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</si>
  <si>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</si>
  <si>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</si>
  <si>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</si>
  <si>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</si>
  <si>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</si>
  <si>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</si>
  <si>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</si>
  <si>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</si>
  <si>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</si>
  <si>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</si>
  <si>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</si>
  <si>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</si>
  <si>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</si>
  <si>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</si>
  <si>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</si>
  <si>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</si>
  <si>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</si>
  <si>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</si>
  <si>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</si>
  <si>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</si>
  <si>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</si>
  <si>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</si>
  <si>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</si>
  <si>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</si>
  <si>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</si>
  <si>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</si>
  <si>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</si>
  <si>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</si>
  <si>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</si>
  <si>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</si>
  <si>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</si>
  <si>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</si>
  <si>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</si>
  <si>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</si>
  <si>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</si>
  <si>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</si>
  <si>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</si>
  <si>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</si>
  <si>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</si>
  <si>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</si>
  <si>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</si>
  <si>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</si>
  <si>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</si>
  <si>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</si>
  <si>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</si>
  <si>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</si>
  <si>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</si>
  <si>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</si>
  <si>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</si>
  <si>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</si>
  <si>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</si>
  <si>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</si>
  <si>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</si>
  <si>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</si>
  <si>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</si>
  <si>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</si>
  <si>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</si>
  <si>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</si>
  <si>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</si>
  <si>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</si>
  <si>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</si>
  <si>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</si>
  <si>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</si>
  <si>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</si>
  <si>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</si>
  <si>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</si>
  <si>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</si>
  <si>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</si>
  <si>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</si>
  <si>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</si>
  <si>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</si>
  <si>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</si>
  <si>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</si>
  <si>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</si>
  <si>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</si>
  <si>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</si>
  <si>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</si>
  <si>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</si>
  <si>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</si>
  <si>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</si>
  <si>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</si>
  <si>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</si>
  <si>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</si>
  <si>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</si>
  <si>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</si>
  <si>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</si>
  <si>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</si>
  <si>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</si>
  <si>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</si>
  <si>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</si>
  <si>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</si>
  <si>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</si>
  <si>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</si>
  <si>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</si>
  <si>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</si>
  <si>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</si>
  <si>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</si>
  <si>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</si>
  <si>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</si>
  <si>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</si>
  <si>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</si>
  <si>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</si>
  <si>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</si>
  <si>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</si>
  <si>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</si>
  <si>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</si>
  <si>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</si>
  <si>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</si>
  <si>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</si>
  <si>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</si>
  <si>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</si>
  <si>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</si>
  <si>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</si>
  <si>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</si>
  <si>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</si>
  <si>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</si>
  <si>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</si>
  <si>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</si>
  <si>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</si>
  <si>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</si>
  <si>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</si>
  <si>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</si>
  <si>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</si>
  <si>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</si>
  <si>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</si>
  <si>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</si>
  <si>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</si>
  <si>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</si>
  <si>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</si>
  <si>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</si>
  <si>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</si>
  <si>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</si>
  <si>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</si>
  <si>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</si>
  <si>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</si>
  <si>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</si>
  <si>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</si>
  <si>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</si>
  <si>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</si>
  <si>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</si>
  <si>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</si>
  <si>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</si>
  <si>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</si>
  <si>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</si>
  <si>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</si>
  <si>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</si>
  <si>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</si>
  <si>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</si>
  <si>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</si>
  <si>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</si>
  <si>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</si>
  <si>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</si>
  <si>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</si>
  <si>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</si>
  <si>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</si>
  <si>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</si>
  <si>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</si>
  <si>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</si>
  <si>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</si>
  <si>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</si>
  <si>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</si>
  <si>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</si>
  <si>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</si>
  <si>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</si>
  <si>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</si>
  <si>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</si>
  <si>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</si>
  <si>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</si>
  <si>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</si>
  <si>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</si>
  <si>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</si>
  <si>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</si>
  <si>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</si>
  <si>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</si>
  <si>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</si>
  <si>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</si>
  <si>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</si>
  <si>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</si>
  <si>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</si>
  <si>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</si>
  <si>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</si>
  <si>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</si>
  <si>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</si>
  <si>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</si>
  <si>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</si>
  <si>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</si>
  <si>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</si>
  <si>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</si>
  <si>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</si>
  <si>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</si>
  <si>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</si>
  <si>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</si>
  <si>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</si>
  <si>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</si>
  <si>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</si>
  <si>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</si>
  <si>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</si>
  <si>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</si>
  <si>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</si>
  <si>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</si>
  <si>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</si>
  <si>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</si>
  <si>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</si>
  <si>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</si>
  <si>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</si>
  <si>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</si>
  <si>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</si>
  <si>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</si>
  <si>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</si>
  <si>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</si>
  <si>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</si>
  <si>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</si>
  <si>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</si>
  <si>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</si>
  <si>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</si>
  <si>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</si>
  <si>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</si>
  <si>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</si>
  <si>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</si>
  <si>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</si>
  <si>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</si>
  <si>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</si>
  <si>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</si>
  <si>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</si>
  <si>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</si>
  <si>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</si>
  <si>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</si>
  <si>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</si>
  <si>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</si>
  <si>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</si>
  <si>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</si>
  <si>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</si>
  <si>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</si>
  <si>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</si>
  <si>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</si>
  <si>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</si>
  <si>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</si>
  <si>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</si>
  <si>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</si>
  <si>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</si>
  <si>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</si>
  <si>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</si>
  <si>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</si>
  <si>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</si>
  <si>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</si>
  <si>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</si>
  <si>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</si>
  <si>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</si>
  <si>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</si>
  <si>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</si>
  <si>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</si>
  <si>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</si>
  <si>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</si>
  <si>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</si>
  <si>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</si>
  <si>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</si>
  <si>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</si>
  <si>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</si>
  <si>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</si>
  <si>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</si>
  <si>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</si>
  <si>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</si>
  <si>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</si>
  <si>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</si>
  <si>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</si>
  <si>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</si>
  <si>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</si>
  <si>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</si>
  <si>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</si>
  <si>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</si>
  <si>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</si>
  <si>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</si>
  <si>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</si>
  <si>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</si>
  <si>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</si>
  <si>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</si>
  <si>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</si>
  <si>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</si>
  <si>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</si>
  <si>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</si>
  <si>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</si>
  <si>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</si>
  <si>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</si>
  <si>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</si>
  <si>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</si>
  <si>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</si>
  <si>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</si>
  <si>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</si>
  <si>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</si>
  <si>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</si>
  <si>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</si>
  <si>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</si>
  <si>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</si>
  <si>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</si>
  <si>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</si>
  <si>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</si>
  <si>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</si>
  <si>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</si>
  <si>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</si>
  <si>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</si>
  <si>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</si>
  <si>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</si>
  <si>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</si>
  <si>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</si>
  <si>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</si>
  <si>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</si>
  <si>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</si>
  <si>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</si>
  <si>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</si>
  <si>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</si>
  <si>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</si>
  <si>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</si>
  <si>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</si>
  <si>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</si>
  <si>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</si>
  <si>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</si>
  <si>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</si>
  <si>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</si>
  <si>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</si>
  <si>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</si>
  <si>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</si>
  <si>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</si>
  <si>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</si>
  <si>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</si>
  <si>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</si>
  <si>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</si>
  <si>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</si>
  <si>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</si>
  <si>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</si>
  <si>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</si>
  <si>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</si>
  <si>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</si>
  <si>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</si>
  <si>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</si>
  <si>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</si>
  <si>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</si>
  <si>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</si>
  <si>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</si>
  <si>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</si>
  <si>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</si>
  <si>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</si>
  <si>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</si>
  <si>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</si>
  <si>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</si>
  <si>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</si>
  <si>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</si>
  <si>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</si>
  <si>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</si>
  <si>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</si>
  <si>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</si>
  <si>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</si>
  <si>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</si>
  <si>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</si>
  <si>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</si>
  <si>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</si>
  <si>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</si>
  <si>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</si>
  <si>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</si>
  <si>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</si>
  <si>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</si>
  <si>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</si>
  <si>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</si>
  <si>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</si>
  <si>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</si>
  <si>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</si>
  <si>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</si>
  <si>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</si>
  <si>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</si>
  <si>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</si>
  <si>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</si>
  <si>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</si>
  <si>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</si>
  <si>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</si>
  <si>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</si>
  <si>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</si>
  <si>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</si>
  <si>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</si>
  <si>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</si>
  <si>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</si>
  <si>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</si>
  <si>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</si>
  <si>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</si>
  <si>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</si>
  <si>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</si>
  <si>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</si>
  <si>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</si>
  <si>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</si>
  <si>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</si>
  <si>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</si>
  <si>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</si>
  <si>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</si>
  <si>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</si>
  <si>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</si>
  <si>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</si>
  <si>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</si>
  <si>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</si>
  <si>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</si>
  <si>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</si>
  <si>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</si>
  <si>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</si>
  <si>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</si>
  <si>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</si>
  <si>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</si>
  <si>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</si>
  <si>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</si>
  <si>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</si>
  <si>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</si>
  <si>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</si>
  <si>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</si>
  <si>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</si>
  <si>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</si>
  <si>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</si>
  <si>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</si>
  <si>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</si>
  <si>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</si>
  <si>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</si>
  <si>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</si>
  <si>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</si>
  <si>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</si>
  <si>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</si>
  <si>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</si>
  <si>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</si>
  <si>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</si>
  <si>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</si>
  <si>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</si>
  <si>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</si>
  <si>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</si>
  <si>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</si>
  <si>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</si>
  <si>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</si>
  <si>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</si>
  <si>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</si>
  <si>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</si>
  <si>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</si>
  <si>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</si>
  <si>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</si>
  <si>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</si>
  <si>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</si>
  <si>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</si>
  <si>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</si>
  <si>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</si>
  <si>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</si>
  <si>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</si>
  <si>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</si>
  <si>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</si>
  <si>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</si>
  <si>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</si>
  <si>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</si>
  <si>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</si>
  <si>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</si>
  <si>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</si>
  <si>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</si>
  <si>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</si>
  <si>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</si>
  <si>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</si>
  <si>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</si>
  <si>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</si>
  <si>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</si>
  <si>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</si>
  <si>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</si>
  <si>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</si>
  <si>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</si>
  <si>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</si>
  <si>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</si>
  <si>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</si>
  <si>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</si>
  <si>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</si>
  <si>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</si>
  <si>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</si>
  <si>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</si>
  <si>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</si>
  <si>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</si>
  <si>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</si>
  <si>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</si>
  <si>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</si>
  <si>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</si>
  <si>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</si>
  <si>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</si>
  <si>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</si>
  <si>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</si>
  <si>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</si>
  <si>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</si>
  <si>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</si>
  <si>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</si>
  <si>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</si>
  <si>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</si>
  <si>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</si>
  <si>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</si>
  <si>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</si>
  <si>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</si>
  <si>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</si>
  <si>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</si>
  <si>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</si>
  <si>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</si>
  <si>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</si>
  <si>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</si>
  <si>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</si>
  <si>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</si>
  <si>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</si>
  <si>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</si>
  <si>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</si>
  <si>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</si>
  <si>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</si>
  <si>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</si>
  <si>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</si>
  <si>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</si>
  <si>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</si>
  <si>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</si>
  <si>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</si>
  <si>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</si>
  <si>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</si>
  <si>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</si>
  <si>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</si>
  <si>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</si>
  <si>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</si>
  <si>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</si>
  <si>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</si>
  <si>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</si>
  <si>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</si>
  <si>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</si>
  <si>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</si>
  <si>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</si>
  <si>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</si>
  <si>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</si>
  <si>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</si>
  <si>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</si>
  <si>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</si>
  <si>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</si>
  <si>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</si>
  <si>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</si>
  <si>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</si>
  <si>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</si>
  <si>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</si>
  <si>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</si>
  <si>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</si>
  <si>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</si>
  <si>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</si>
  <si>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</si>
  <si>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</si>
  <si>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</si>
  <si>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</si>
  <si>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</si>
  <si>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</si>
  <si>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</si>
  <si>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</si>
  <si>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</si>
  <si>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</si>
  <si>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</si>
  <si>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</si>
  <si>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</si>
  <si>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</si>
  <si>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</si>
  <si>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</si>
  <si>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</si>
  <si>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</si>
  <si>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</si>
  <si>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</si>
  <si>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</si>
  <si>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</si>
  <si>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</si>
  <si>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</si>
  <si>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</si>
  <si>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</si>
  <si>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</si>
  <si>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</si>
  <si>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</si>
  <si>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</si>
  <si>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</si>
  <si>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</si>
  <si>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</si>
  <si>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</si>
  <si>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</si>
  <si>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</si>
  <si>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</si>
  <si>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</si>
  <si>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</si>
  <si>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</si>
  <si>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</si>
  <si>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</si>
  <si>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</si>
  <si>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</si>
  <si>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</si>
  <si>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</si>
  <si>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</si>
  <si>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</si>
  <si>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</si>
  <si>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</si>
  <si>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</si>
  <si>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</si>
  <si>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</si>
  <si>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</si>
  <si>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</si>
  <si>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</si>
  <si>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</si>
  <si>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</si>
  <si>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</si>
  <si>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</si>
  <si>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</si>
  <si>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</si>
  <si>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</si>
  <si>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</si>
  <si>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</si>
  <si>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</si>
  <si>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</si>
  <si>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</si>
  <si>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</si>
  <si>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</si>
  <si>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</si>
  <si>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</si>
  <si>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</si>
  <si>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</si>
  <si>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</si>
  <si>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</si>
  <si>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</si>
  <si>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</si>
  <si>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</si>
  <si>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</si>
  <si>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</si>
  <si>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</si>
  <si>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</si>
  <si>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</si>
  <si>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</si>
  <si>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</si>
  <si>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</si>
  <si>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</si>
  <si>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</si>
  <si>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</si>
  <si>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</si>
  <si>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</si>
  <si>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</si>
  <si>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</si>
  <si>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</si>
  <si>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</si>
  <si>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</si>
  <si>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</si>
  <si>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</si>
  <si>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</si>
  <si>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</si>
  <si>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</si>
  <si>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</si>
  <si>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</si>
  <si>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</si>
  <si>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</si>
  <si>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</si>
  <si>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</si>
  <si>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</si>
  <si>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</si>
  <si>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</si>
  <si>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</si>
  <si>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</si>
  <si>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</si>
  <si>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</si>
  <si>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</si>
  <si>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</si>
  <si>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</si>
  <si>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</si>
  <si>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</si>
  <si>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</si>
  <si>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</si>
  <si>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</si>
  <si>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</si>
  <si>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</si>
  <si>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</si>
  <si>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</si>
  <si>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</si>
  <si>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</si>
  <si>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</si>
  <si>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</si>
  <si>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</si>
  <si>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</si>
  <si>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</si>
  <si>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</si>
  <si>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</si>
  <si>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</si>
  <si>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</si>
  <si>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</si>
  <si>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</si>
  <si>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</si>
  <si>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</si>
  <si>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</si>
  <si>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</si>
  <si>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</si>
  <si>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</si>
  <si>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</si>
  <si>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</si>
  <si>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</si>
  <si>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</si>
  <si>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</si>
  <si>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</si>
  <si>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</si>
  <si>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</si>
  <si>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</si>
  <si>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</si>
  <si>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</si>
  <si>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</si>
  <si>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</si>
  <si>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</si>
  <si>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</si>
  <si>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</si>
  <si>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</si>
  <si>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</si>
  <si>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</si>
  <si>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</si>
  <si>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</si>
  <si>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</si>
  <si>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</si>
  <si>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</si>
  <si>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</si>
  <si>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</si>
  <si>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</si>
  <si>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</si>
  <si>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</si>
  <si>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</si>
  <si>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</si>
  <si>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</si>
  <si>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</si>
  <si>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</si>
  <si>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</si>
  <si>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</si>
  <si>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</si>
  <si>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</si>
  <si>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</si>
  <si>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</si>
  <si>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</si>
  <si>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</si>
  <si>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</si>
  <si>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</si>
  <si>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</si>
  <si>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</si>
  <si>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</si>
  <si>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</si>
  <si>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</si>
  <si>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</si>
  <si>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</si>
  <si>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</si>
  <si>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</si>
  <si>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</si>
  <si>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</si>
  <si>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</si>
  <si>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</si>
  <si>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</si>
  <si>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</si>
  <si>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</si>
  <si>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</si>
  <si>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</si>
  <si>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</si>
  <si>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</si>
  <si>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</si>
  <si>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</si>
  <si>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</si>
  <si>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</si>
  <si>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</si>
  <si>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</si>
  <si>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</si>
  <si>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</si>
  <si>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</si>
  <si>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</si>
  <si>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</si>
  <si>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</si>
  <si>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</si>
  <si>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</si>
  <si>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</si>
  <si>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</si>
  <si>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</si>
  <si>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</si>
  <si>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</si>
  <si>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</si>
  <si>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</si>
  <si>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</si>
  <si>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</si>
  <si>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</si>
  <si>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</si>
  <si>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</si>
  <si>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</si>
  <si>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</si>
  <si>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</si>
  <si>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</si>
  <si>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</si>
  <si>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</si>
  <si>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</si>
  <si>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</si>
  <si>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</si>
  <si>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</si>
  <si>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</si>
  <si>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</si>
  <si>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</si>
  <si>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</si>
  <si>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</si>
  <si>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</si>
  <si>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</si>
  <si>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</si>
  <si>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</si>
  <si>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</si>
  <si>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</si>
  <si>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</si>
  <si>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</si>
  <si>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</si>
  <si>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</si>
  <si>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</si>
  <si>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</si>
  <si>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</si>
  <si>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</si>
  <si>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</si>
  <si>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</si>
  <si>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</si>
  <si>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</si>
  <si>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</si>
  <si>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</si>
  <si>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</si>
  <si>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</si>
  <si>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</si>
  <si>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</si>
  <si>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</si>
  <si>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</si>
  <si>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</si>
  <si>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</si>
  <si>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</si>
  <si>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</si>
  <si>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</si>
  <si>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</si>
  <si>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</si>
  <si>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</si>
  <si>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</si>
  <si>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</si>
  <si>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</si>
  <si>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</si>
  <si>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</si>
  <si>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</si>
  <si>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</si>
  <si>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</si>
  <si>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</si>
  <si>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</si>
  <si>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</si>
  <si>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</si>
  <si>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</si>
  <si>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</si>
  <si>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</si>
  <si>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</si>
  <si>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</si>
  <si>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</si>
  <si>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</si>
  <si>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</si>
  <si>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</si>
  <si>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</si>
  <si>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</si>
  <si>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</si>
  <si>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</si>
  <si>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</si>
  <si>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</si>
  <si>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</si>
  <si>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</si>
  <si>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</si>
  <si>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</si>
  <si>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</si>
  <si>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</si>
  <si>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</si>
  <si>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</si>
  <si>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</si>
  <si>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</si>
  <si>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</si>
  <si>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</si>
  <si>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</si>
  <si>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</si>
  <si>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</si>
  <si>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</si>
  <si>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</si>
  <si>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</si>
  <si>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</si>
  <si>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</si>
  <si>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</si>
  <si>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</si>
  <si>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</si>
  <si>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</si>
  <si>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</si>
  <si>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</si>
  <si>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</si>
  <si>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</si>
  <si>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</si>
  <si>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</si>
  <si>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</si>
  <si>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</si>
  <si>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</si>
  <si>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</si>
  <si>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</si>
  <si>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</si>
  <si>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</si>
  <si>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</si>
  <si>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</si>
  <si>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</si>
  <si>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</si>
  <si>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</si>
  <si>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</si>
  <si>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</si>
  <si>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</si>
  <si>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</si>
  <si>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</si>
  <si>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</si>
  <si>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</si>
  <si>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</si>
  <si>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</si>
  <si>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</si>
  <si>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</si>
  <si>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</si>
  <si>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</si>
  <si>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</si>
  <si>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</si>
  <si>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</si>
  <si>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</si>
  <si>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</si>
  <si>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</si>
  <si>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</si>
  <si>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</si>
  <si>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</si>
  <si>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</si>
  <si>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</si>
  <si>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</si>
  <si>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</si>
  <si>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</si>
  <si>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</si>
  <si>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</si>
  <si>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</si>
  <si>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</si>
  <si>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</si>
  <si>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</si>
  <si>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</si>
  <si>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</si>
  <si>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</si>
  <si>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</si>
  <si>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</si>
  <si>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</si>
  <si>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</si>
  <si>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</si>
  <si>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</si>
  <si>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</si>
  <si>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</si>
  <si>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</si>
  <si>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</si>
  <si>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</si>
  <si>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</si>
  <si>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</si>
  <si>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</si>
  <si>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</si>
  <si>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</si>
  <si>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</si>
  <si>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</si>
  <si>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</si>
  <si>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</si>
  <si>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</si>
  <si>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</si>
  <si>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</si>
  <si>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</si>
  <si>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</si>
  <si>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</si>
  <si>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</si>
  <si>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</si>
  <si>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</si>
  <si>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</si>
  <si>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</si>
  <si>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</si>
  <si>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</si>
  <si>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</si>
  <si>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</si>
  <si>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</si>
  <si>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</si>
  <si>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</si>
  <si>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</si>
  <si>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</si>
  <si>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</si>
  <si>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</si>
  <si>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</si>
  <si>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</si>
  <si>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</si>
  <si>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</si>
  <si>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</si>
  <si>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</si>
  <si>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</si>
  <si>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</si>
  <si>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</si>
  <si>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</si>
  <si>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</si>
  <si>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</si>
  <si>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</si>
  <si>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</si>
  <si>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</si>
  <si>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</si>
  <si>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</si>
  <si>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</si>
  <si>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</si>
  <si>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</si>
  <si>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</si>
  <si>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</si>
  <si>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</si>
  <si>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</si>
  <si>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</si>
  <si>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</si>
  <si>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</si>
  <si>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</si>
  <si>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</si>
  <si>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</si>
  <si>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</si>
  <si>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</si>
  <si>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</si>
  <si>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</si>
  <si>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</si>
  <si>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</si>
  <si>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</si>
  <si>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</si>
  <si>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</si>
  <si>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</si>
  <si>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</si>
  <si>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</si>
  <si>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</si>
  <si>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</si>
  <si>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</si>
  <si>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</si>
  <si>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</si>
  <si>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</si>
  <si>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</si>
  <si>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</si>
  <si>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</si>
  <si>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</si>
  <si>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</si>
  <si>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</si>
  <si>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</si>
  <si>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</si>
  <si>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</si>
  <si>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</si>
  <si>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</si>
  <si>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</si>
  <si>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</si>
  <si>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</si>
  <si>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</si>
  <si>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</si>
  <si>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</si>
  <si>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</si>
  <si>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</si>
  <si>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</si>
  <si>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</si>
  <si>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</si>
  <si>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</si>
  <si>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</si>
  <si>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</si>
  <si>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</si>
  <si>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</si>
  <si>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</si>
  <si>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</si>
  <si>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</si>
  <si>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</si>
  <si>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</si>
  <si>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</si>
  <si>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</si>
  <si>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</si>
  <si>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</si>
  <si>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</si>
  <si>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</si>
  <si>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</si>
  <si>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</si>
  <si>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</si>
  <si>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</si>
  <si>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</si>
  <si>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</si>
  <si>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</si>
  <si>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</si>
  <si>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</si>
  <si>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</si>
  <si>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</si>
  <si>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</si>
  <si>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</si>
  <si>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</si>
  <si>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</si>
  <si>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</si>
  <si>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</si>
  <si>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</si>
  <si>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</si>
  <si>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</si>
  <si>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</si>
  <si>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</si>
  <si>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</si>
  <si>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</si>
  <si>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</si>
  <si>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</si>
  <si>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</si>
  <si>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</si>
  <si>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</si>
  <si>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</si>
  <si>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</si>
  <si>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</si>
  <si>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</si>
  <si>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</si>
  <si>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</si>
  <si>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</si>
  <si>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</si>
  <si>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</si>
  <si>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</si>
  <si>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</si>
  <si>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</si>
  <si>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</si>
  <si>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</si>
  <si>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</si>
  <si>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</si>
  <si>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</si>
  <si>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</si>
  <si>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</si>
  <si>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</si>
  <si>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</si>
  <si>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</si>
  <si>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</si>
  <si>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</si>
  <si>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</si>
  <si>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</si>
  <si>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</si>
  <si>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</si>
  <si>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</si>
  <si>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</si>
  <si>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</si>
  <si>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</si>
  <si>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</si>
  <si>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</si>
  <si>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</si>
  <si>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</si>
  <si>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</si>
  <si>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</si>
  <si>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</si>
  <si>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</si>
  <si>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</si>
  <si>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</si>
  <si>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</si>
  <si>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</si>
  <si>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</si>
  <si>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</si>
  <si>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</si>
  <si>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</si>
  <si>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</si>
  <si>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</si>
  <si>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</si>
  <si>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</si>
  <si>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</si>
  <si>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</si>
  <si>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</si>
  <si>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</si>
  <si>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</si>
  <si>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</si>
  <si>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</si>
  <si>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</si>
  <si>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</si>
  <si>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</si>
  <si>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</si>
  <si>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</si>
  <si>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</si>
  <si>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</si>
  <si>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</si>
  <si>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</si>
  <si>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</si>
  <si>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</si>
  <si>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</si>
  <si>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</si>
  <si>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</si>
  <si>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</si>
  <si>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</si>
  <si>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</si>
  <si>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</si>
  <si>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</si>
  <si>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</si>
  <si>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</si>
  <si>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</si>
  <si>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</si>
  <si>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</si>
  <si>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</si>
  <si>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</si>
  <si>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</si>
  <si>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</si>
  <si>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</si>
  <si>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</si>
  <si>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</si>
  <si>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</si>
  <si>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</si>
  <si>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</si>
  <si>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</si>
  <si>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</si>
  <si>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</si>
  <si>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</si>
  <si>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</si>
  <si>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</si>
  <si>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</si>
  <si>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</si>
  <si>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</si>
  <si>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</si>
  <si>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</si>
  <si>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</si>
  <si>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</si>
  <si>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</si>
  <si>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</si>
  <si>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</si>
  <si>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</si>
  <si>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</si>
  <si>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</si>
  <si>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</si>
  <si>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</si>
  <si>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</si>
  <si>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</si>
  <si>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</si>
  <si>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</si>
  <si>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</si>
  <si>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</si>
  <si>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</si>
  <si>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</si>
  <si>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</si>
  <si>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</si>
  <si>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</si>
  <si>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</si>
  <si>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</si>
  <si>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</si>
  <si>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</si>
  <si>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</si>
  <si>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</si>
  <si>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</si>
  <si>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</si>
  <si>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</si>
  <si>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</si>
  <si>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</si>
  <si>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</si>
  <si>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</si>
  <si>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</si>
  <si>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</si>
  <si>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</si>
  <si>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</si>
  <si>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</si>
  <si>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</si>
  <si>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</si>
  <si>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</si>
  <si>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</si>
  <si>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</si>
  <si>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</si>
  <si>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</si>
  <si>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</si>
  <si>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</si>
  <si>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</si>
  <si>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</si>
  <si>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</si>
  <si>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</si>
  <si>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</si>
  <si>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</si>
  <si>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</si>
  <si>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</si>
  <si>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</si>
  <si>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</si>
  <si>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</si>
  <si>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</si>
  <si>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</si>
  <si>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</si>
  <si>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</si>
  <si>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</si>
  <si>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</si>
  <si>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</si>
  <si>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</si>
  <si>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</si>
  <si>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</si>
  <si>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</si>
  <si>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</si>
  <si>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</si>
  <si>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</si>
  <si>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</si>
  <si>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</si>
  <si>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</si>
  <si>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</si>
  <si>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</si>
  <si>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</si>
  <si>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</si>
  <si>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</si>
  <si>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</si>
  <si>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</si>
  <si>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</si>
  <si>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</si>
  <si>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</si>
  <si>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</si>
  <si>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</si>
  <si>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</si>
  <si>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</si>
  <si>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</si>
  <si>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</si>
  <si>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</si>
  <si>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</si>
  <si>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</si>
  <si>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</si>
  <si>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</si>
  <si>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</si>
  <si>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</si>
  <si>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</si>
  <si>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</si>
  <si>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</si>
  <si>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</si>
  <si>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</si>
  <si>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</si>
  <si>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</si>
  <si>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</si>
  <si>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</si>
  <si>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</si>
  <si>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</si>
  <si>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</si>
  <si>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</si>
  <si>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</si>
  <si>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</si>
  <si>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</si>
  <si>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</si>
  <si>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</si>
  <si>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</si>
  <si>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</si>
  <si>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</si>
  <si>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</si>
  <si>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</si>
  <si>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</si>
  <si>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</si>
  <si>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</si>
  <si>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</si>
  <si>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</si>
  <si>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</si>
  <si>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</si>
  <si>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</si>
  <si>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</si>
  <si>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</si>
  <si>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</si>
  <si>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</si>
  <si>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</si>
  <si>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</si>
  <si>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</si>
  <si>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</si>
  <si>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</si>
  <si>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</si>
  <si>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</si>
  <si>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</si>
  <si>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</si>
  <si>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</si>
  <si>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</si>
  <si>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</si>
  <si>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</si>
  <si>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</si>
  <si>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</si>
  <si>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</si>
  <si>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</si>
  <si>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</si>
  <si>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</si>
  <si>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</si>
  <si>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</si>
  <si>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</si>
  <si>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</si>
  <si>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</si>
  <si>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</si>
  <si>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</si>
  <si>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</si>
  <si>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</si>
  <si>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</si>
  <si>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</si>
  <si>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</si>
  <si>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</si>
  <si>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</si>
  <si>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</si>
  <si>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</si>
  <si>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</si>
  <si>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</si>
  <si>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</si>
  <si>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</si>
  <si>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</si>
  <si>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</si>
  <si>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</si>
  <si>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</si>
  <si>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</si>
  <si>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</si>
  <si>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</si>
  <si>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</si>
  <si>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</si>
  <si>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</si>
  <si>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</si>
  <si>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</si>
  <si>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</si>
  <si>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</si>
  <si>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</si>
  <si>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</si>
  <si>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</si>
  <si>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</si>
  <si>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</si>
  <si>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</si>
  <si>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</si>
  <si>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</si>
  <si>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</si>
  <si>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</si>
  <si>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</si>
  <si>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</si>
  <si>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</si>
  <si>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</si>
  <si>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</si>
  <si>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</si>
  <si>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</si>
  <si>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</si>
  <si>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</si>
  <si>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</si>
  <si>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</si>
  <si>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</si>
  <si>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</si>
  <si>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</si>
  <si>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</si>
  <si>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</si>
  <si>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</si>
  <si>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</si>
  <si>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</si>
  <si>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</si>
  <si>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</si>
  <si>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</si>
  <si>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</si>
  <si>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</si>
  <si>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</si>
  <si>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</si>
  <si>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</si>
  <si>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</si>
  <si>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</si>
  <si>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</si>
  <si>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</si>
  <si>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</si>
  <si>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</si>
  <si>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</si>
  <si>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</si>
  <si>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</si>
  <si>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</si>
  <si>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</si>
  <si>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</si>
  <si>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</si>
  <si>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</si>
  <si>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</si>
  <si>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</si>
  <si>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</si>
  <si>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</si>
  <si>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</si>
  <si>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</si>
  <si>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</si>
  <si>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</si>
  <si>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</si>
  <si>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</si>
  <si>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</si>
  <si>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</si>
  <si>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</si>
  <si>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</si>
  <si>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</si>
  <si>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</si>
  <si>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</si>
  <si>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</si>
  <si>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</si>
  <si>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</si>
  <si>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</si>
  <si>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</si>
  <si>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</si>
  <si>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</si>
  <si>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</si>
  <si>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</si>
  <si>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</si>
  <si>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</si>
  <si>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</si>
  <si>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</si>
  <si>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</si>
  <si>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</si>
  <si>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</si>
  <si>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</si>
  <si>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</si>
  <si>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</si>
  <si>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</si>
  <si>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</si>
  <si>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</si>
  <si>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</si>
  <si>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</si>
  <si>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</si>
  <si>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</si>
  <si>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</si>
  <si>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</si>
  <si>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</si>
  <si>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</si>
  <si>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</si>
  <si>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</si>
  <si>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</si>
  <si>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</si>
  <si>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</si>
  <si>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</si>
  <si>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</si>
  <si>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</si>
  <si>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</si>
  <si>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</si>
  <si>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</si>
  <si>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</si>
  <si>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</si>
  <si>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</si>
  <si>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</si>
  <si>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</si>
  <si>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</si>
  <si>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</si>
  <si>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</si>
  <si>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</si>
  <si>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</si>
  <si>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</si>
  <si>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</si>
  <si>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</si>
  <si>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</si>
  <si>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</si>
  <si>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</si>
  <si>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</si>
  <si>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</si>
  <si>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</si>
  <si>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</si>
  <si>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</si>
  <si>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</si>
  <si>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</si>
  <si>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</si>
  <si>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</si>
  <si>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</si>
  <si>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</si>
  <si>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</si>
  <si>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</si>
  <si>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</si>
  <si>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</si>
  <si>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</si>
  <si>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</si>
  <si>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</si>
  <si>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</si>
  <si>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</si>
  <si>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</si>
  <si>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</si>
  <si>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</si>
  <si>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</si>
  <si>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</si>
  <si>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</si>
  <si>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</si>
  <si>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</si>
  <si>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</si>
  <si>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</si>
  <si>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</si>
  <si>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</si>
  <si>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</si>
  <si>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</si>
  <si>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</si>
  <si>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</si>
  <si>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</si>
  <si>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</si>
  <si>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</si>
  <si>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</si>
  <si>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</si>
  <si>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</si>
  <si>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</si>
  <si>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</si>
  <si>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</si>
  <si>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</si>
  <si>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</si>
  <si>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</si>
  <si>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</si>
  <si>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</si>
  <si>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</si>
  <si>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</si>
  <si>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</si>
  <si>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</si>
  <si>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</si>
  <si>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</si>
  <si>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</si>
  <si>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</si>
  <si>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</si>
  <si>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</si>
  <si>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</si>
  <si>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</si>
  <si>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</si>
  <si>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</si>
  <si>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</si>
  <si>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</si>
  <si>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</si>
  <si>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</si>
  <si>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</si>
  <si>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</si>
  <si>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</si>
  <si>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</si>
  <si>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</si>
  <si>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</si>
  <si>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</si>
  <si>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</si>
  <si>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</si>
  <si>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</si>
  <si>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</si>
  <si>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</si>
  <si>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</si>
  <si>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</si>
  <si>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</si>
  <si>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</si>
  <si>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</si>
  <si>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</si>
  <si>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</si>
  <si>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</si>
  <si>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</si>
  <si>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</si>
  <si>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</si>
  <si>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</si>
  <si>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</si>
  <si>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</si>
  <si>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</si>
  <si>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</si>
  <si>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</si>
  <si>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</si>
  <si>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</si>
  <si>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</si>
  <si>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</si>
  <si>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</si>
  <si>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</si>
  <si>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</si>
  <si>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</si>
  <si>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</si>
  <si>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</si>
  <si>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</si>
  <si>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</si>
  <si>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</si>
  <si>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</si>
  <si>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</si>
  <si>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</si>
  <si>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</si>
  <si>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</si>
  <si>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</si>
  <si>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</si>
  <si>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</si>
  <si>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</si>
  <si>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</si>
  <si>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</si>
  <si>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</si>
  <si>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</si>
  <si>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</si>
  <si>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</si>
  <si>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</si>
  <si>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</si>
  <si>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</si>
  <si>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</si>
  <si>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</si>
  <si>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</si>
  <si>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</si>
  <si>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</si>
  <si>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</si>
  <si>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</si>
  <si>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</si>
  <si>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</si>
  <si>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</si>
  <si>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</si>
  <si>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</si>
  <si>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</si>
  <si>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</si>
  <si>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</si>
  <si>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</si>
  <si>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</si>
  <si>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</si>
  <si>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</si>
  <si>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</si>
  <si>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</si>
  <si>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</si>
  <si>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</si>
  <si>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</si>
  <si>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</si>
  <si>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</si>
  <si>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</si>
  <si>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</si>
  <si>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</si>
  <si>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</si>
  <si>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</si>
  <si>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</si>
  <si>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</si>
  <si>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</si>
  <si>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</si>
  <si>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</si>
  <si>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</si>
  <si>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</si>
  <si>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</si>
  <si>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</si>
  <si>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</si>
  <si>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</si>
  <si>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</si>
  <si>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</si>
  <si>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</si>
  <si>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</si>
  <si>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</si>
  <si>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</si>
  <si>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</si>
  <si>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</si>
  <si>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</si>
  <si>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</si>
  <si>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</si>
  <si>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</si>
  <si>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</si>
  <si>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</si>
  <si>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</si>
  <si>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</si>
  <si>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</si>
  <si>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</si>
  <si>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</si>
  <si>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</si>
  <si>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</si>
  <si>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</si>
  <si>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</si>
  <si>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</si>
  <si>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</si>
  <si>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</si>
  <si>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</si>
  <si>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</si>
  <si>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</si>
  <si>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</si>
  <si>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</si>
  <si>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</si>
  <si>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</si>
  <si>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</si>
  <si>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</si>
  <si>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</si>
  <si>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</si>
  <si>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</si>
  <si>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</si>
  <si>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</si>
  <si>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</si>
  <si>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</si>
  <si>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</si>
  <si>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</si>
  <si>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</si>
  <si>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</si>
  <si>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</si>
  <si>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</si>
  <si>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</si>
  <si>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</si>
  <si>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</si>
  <si>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</si>
  <si>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</si>
  <si>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</si>
  <si>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</si>
  <si>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</si>
  <si>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</si>
  <si>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</si>
  <si>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</si>
  <si>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</si>
  <si>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</si>
  <si>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</si>
  <si>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</si>
  <si>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</si>
  <si>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</si>
  <si>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</si>
  <si>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</si>
  <si>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</si>
  <si>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</si>
  <si>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</si>
  <si>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</si>
  <si>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</si>
  <si>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</si>
  <si>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</si>
  <si>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</si>
  <si>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</si>
  <si>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</si>
  <si>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</si>
  <si>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</si>
  <si>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</si>
  <si>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</si>
  <si>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</si>
  <si>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</si>
  <si>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</si>
  <si>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</si>
  <si>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</si>
  <si>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</si>
  <si>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</si>
  <si>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</si>
  <si>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</si>
  <si>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</si>
  <si>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</si>
  <si>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</si>
  <si>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</si>
  <si>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</si>
  <si>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</si>
  <si>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</si>
  <si>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</si>
  <si>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</si>
  <si>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</si>
  <si>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</si>
  <si>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</si>
  <si>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</si>
  <si>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</si>
  <si>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</si>
  <si>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</si>
  <si>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</si>
  <si>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</si>
  <si>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</si>
  <si>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</si>
  <si>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</si>
  <si>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</si>
  <si>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</si>
  <si>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</si>
  <si>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</si>
  <si>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</si>
  <si>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</si>
  <si>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</si>
  <si>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</si>
  <si>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</si>
  <si>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</si>
  <si>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</si>
  <si>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</si>
  <si>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</si>
  <si>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</si>
  <si>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</si>
  <si>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</si>
  <si>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</si>
  <si>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</si>
  <si>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</si>
  <si>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</si>
  <si>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</si>
  <si>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</si>
  <si>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</si>
  <si>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</si>
  <si>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</si>
  <si>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</si>
  <si>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</si>
  <si>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</si>
  <si>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</si>
  <si>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</si>
  <si>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</si>
  <si>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</si>
  <si>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</si>
  <si>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</si>
  <si>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</si>
  <si>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</si>
  <si>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</si>
  <si>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</si>
  <si>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</si>
  <si>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</si>
  <si>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</si>
  <si>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</si>
  <si>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</si>
  <si>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</si>
  <si>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</si>
  <si>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</si>
  <si>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</si>
  <si>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</si>
  <si>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</si>
  <si>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</si>
  <si>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</si>
  <si>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</si>
  <si>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</si>
  <si>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</si>
  <si>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</si>
  <si>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</si>
  <si>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</si>
  <si>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</si>
  <si>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</si>
  <si>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</si>
  <si>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</si>
  <si>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</si>
  <si>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</si>
  <si>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</si>
  <si>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</si>
  <si>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</si>
  <si>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</si>
  <si>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</si>
  <si>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</si>
  <si>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</si>
  <si>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</si>
  <si>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</si>
  <si>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</si>
  <si>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</si>
  <si>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</si>
  <si>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</si>
  <si>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</si>
  <si>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</si>
  <si>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</si>
  <si>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</si>
  <si>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</si>
  <si>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</si>
  <si>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</si>
  <si>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</si>
  <si>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</si>
  <si>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</si>
  <si>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</si>
  <si>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</si>
  <si>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</si>
  <si>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</si>
  <si>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</si>
  <si>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</si>
  <si>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</si>
  <si>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</si>
  <si>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</si>
  <si>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</si>
  <si>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</si>
  <si>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</si>
  <si>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</si>
  <si>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</si>
  <si>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</si>
  <si>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</si>
  <si>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</si>
  <si>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</si>
  <si>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</si>
  <si>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</si>
  <si>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</si>
  <si>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</si>
  <si>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</si>
  <si>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</si>
  <si>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</si>
  <si>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</si>
  <si>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</si>
  <si>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</si>
  <si>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</si>
  <si>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</si>
  <si>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</si>
  <si>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</si>
  <si>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</si>
  <si>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</si>
  <si>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</si>
  <si>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</si>
  <si>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</si>
  <si>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</si>
  <si>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</si>
  <si>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</si>
  <si>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</si>
  <si>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</si>
  <si>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</si>
  <si>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</si>
  <si>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</si>
  <si>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</si>
  <si>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</si>
  <si>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</si>
  <si>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</si>
  <si>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</si>
  <si>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</si>
  <si>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</si>
  <si>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</si>
  <si>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</si>
  <si>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</si>
  <si>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</si>
  <si>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</si>
  <si>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</si>
  <si>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</si>
  <si>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</si>
  <si>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</si>
  <si>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</si>
  <si>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</si>
  <si>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</si>
  <si>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</si>
  <si>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</si>
  <si>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</si>
  <si>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</si>
  <si>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</si>
  <si>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</si>
  <si>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</si>
  <si>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</si>
  <si>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</si>
  <si>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</si>
  <si>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</si>
  <si>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</si>
  <si>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</si>
  <si>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</si>
  <si>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</si>
  <si>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</si>
  <si>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</si>
  <si>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</si>
  <si>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</si>
  <si>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</si>
  <si>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</si>
  <si>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</si>
  <si>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</si>
  <si>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</si>
  <si>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</si>
  <si>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</si>
  <si>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</si>
  <si>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</si>
  <si>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</si>
  <si>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</si>
  <si>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</si>
  <si>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</si>
  <si>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</si>
  <si>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</si>
  <si>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</si>
  <si>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</si>
  <si>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</si>
  <si>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</si>
  <si>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</si>
  <si>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</si>
  <si>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</si>
  <si>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</si>
  <si>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</si>
  <si>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</si>
  <si>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</si>
  <si>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</si>
  <si>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</si>
  <si>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</si>
  <si>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</si>
  <si>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</si>
  <si>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</si>
  <si>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</si>
  <si>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</si>
  <si>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</si>
  <si>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</si>
  <si>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</si>
  <si>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</si>
  <si>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</si>
  <si>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</si>
  <si>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</si>
  <si>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</si>
  <si>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</si>
  <si>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</si>
  <si>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</si>
  <si>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</si>
  <si>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</si>
  <si>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</si>
  <si>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</si>
  <si>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</si>
  <si>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</si>
  <si>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</si>
  <si>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</si>
  <si>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</si>
  <si>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</si>
  <si>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</si>
  <si>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</si>
  <si>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</si>
  <si>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</si>
  <si>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</si>
  <si>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</si>
  <si>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</si>
  <si>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</si>
  <si>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</si>
  <si>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</si>
  <si>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</si>
  <si>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</si>
  <si>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</si>
  <si>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</si>
  <si>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</si>
  <si>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</si>
  <si>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</si>
  <si>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</si>
  <si>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</si>
  <si>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</si>
  <si>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</si>
  <si>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</si>
  <si>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</si>
  <si>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</si>
  <si>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</si>
  <si>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</si>
  <si>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</si>
  <si>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</si>
  <si>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</si>
  <si>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</si>
  <si>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</si>
  <si>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</si>
  <si>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</si>
  <si>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</si>
  <si>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</si>
  <si>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</si>
  <si>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</si>
  <si>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</si>
  <si>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</si>
  <si>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</si>
  <si>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</si>
  <si>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</si>
  <si>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</si>
  <si>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</si>
  <si>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</si>
  <si>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</si>
  <si>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</si>
  <si>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</si>
  <si>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</si>
  <si>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</si>
  <si>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</si>
  <si>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</si>
  <si>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</si>
  <si>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</si>
  <si>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</si>
  <si>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</si>
  <si>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</si>
  <si>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</si>
  <si>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</si>
  <si>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</si>
  <si>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</si>
  <si>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</si>
  <si>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</si>
  <si>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</si>
  <si>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</si>
  <si>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</si>
  <si>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</si>
  <si>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</si>
  <si>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</si>
  <si>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</si>
  <si>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</si>
  <si>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</si>
  <si>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</si>
  <si>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</si>
  <si>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</si>
  <si>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</si>
  <si>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</si>
  <si>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</si>
  <si>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</si>
  <si>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</si>
  <si>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</si>
  <si>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</si>
  <si>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</si>
  <si>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</si>
  <si>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</si>
  <si>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</si>
  <si>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</si>
  <si>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</si>
  <si>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</si>
  <si>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</si>
  <si>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</si>
  <si>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</si>
  <si>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</si>
  <si>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</si>
  <si>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</si>
  <si>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</si>
  <si>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</si>
  <si>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</si>
  <si>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</si>
  <si>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</si>
  <si>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</si>
  <si>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</si>
  <si>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</si>
  <si>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</si>
  <si>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</si>
  <si>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</si>
  <si>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</si>
  <si>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</si>
  <si>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</si>
  <si>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</si>
  <si>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</si>
  <si>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</si>
  <si>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</si>
  <si>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</si>
  <si>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</si>
  <si>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</si>
  <si>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</si>
  <si>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</si>
  <si>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</si>
  <si>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</si>
  <si>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</si>
  <si>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</si>
  <si>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</si>
  <si>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</si>
  <si>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</si>
  <si>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</si>
  <si>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</si>
  <si>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</si>
  <si>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</si>
  <si>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</si>
  <si>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</si>
  <si>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</si>
  <si>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</si>
  <si>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</si>
  <si>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</si>
  <si>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</si>
  <si>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</si>
  <si>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</si>
  <si>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</si>
  <si>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</si>
  <si>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</si>
  <si>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</si>
  <si>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</si>
  <si>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</si>
  <si>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</si>
  <si>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</si>
  <si>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</si>
  <si>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</si>
  <si>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</si>
  <si>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</si>
  <si>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</si>
  <si>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</si>
  <si>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</si>
  <si>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</si>
  <si>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</si>
  <si>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</si>
  <si>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</si>
  <si>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</si>
  <si>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</si>
  <si>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</si>
  <si>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</si>
  <si>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</si>
  <si>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</si>
  <si>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</si>
  <si>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</si>
  <si>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</si>
  <si>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</si>
  <si>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</si>
  <si>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</si>
  <si>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</si>
  <si>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</si>
  <si>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</si>
  <si>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</si>
  <si>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</si>
  <si>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</si>
  <si>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</si>
  <si>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</si>
  <si>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</si>
  <si>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</si>
  <si>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</si>
  <si>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</si>
  <si>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</si>
  <si>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</si>
  <si>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</si>
  <si>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</si>
  <si>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</si>
  <si>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</si>
  <si>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</si>
  <si>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</si>
  <si>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</si>
  <si>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</si>
  <si>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</si>
  <si>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</si>
  <si>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</si>
  <si>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</si>
  <si>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</si>
  <si>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</si>
  <si>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</si>
  <si>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</si>
  <si>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</si>
  <si>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</si>
  <si>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</si>
  <si>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</si>
  <si>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</si>
  <si>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</si>
  <si>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</si>
  <si>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</si>
  <si>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</si>
  <si>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</si>
  <si>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</si>
  <si>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</si>
  <si>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</si>
  <si>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</si>
  <si>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</si>
  <si>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</si>
  <si>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</si>
  <si>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</si>
  <si>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</si>
  <si>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</si>
  <si>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</si>
  <si>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</si>
  <si>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</si>
  <si>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</si>
  <si>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</si>
  <si>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</si>
  <si>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</si>
  <si>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</si>
  <si>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</si>
  <si>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</si>
  <si>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</si>
  <si>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</si>
  <si>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</si>
  <si>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</si>
  <si>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</si>
  <si>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</si>
  <si>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</si>
  <si>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</si>
  <si>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</si>
  <si>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</si>
  <si>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</si>
  <si>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</si>
  <si>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</si>
  <si>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</si>
  <si>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</si>
  <si>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</si>
  <si>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</si>
  <si>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</si>
  <si>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</si>
  <si>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</si>
  <si>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</si>
  <si>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</si>
  <si>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</si>
  <si>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</si>
  <si>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</si>
  <si>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</si>
  <si>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</si>
  <si>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</si>
  <si>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</si>
  <si>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</si>
  <si>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</si>
  <si>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</si>
  <si>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</si>
  <si>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</si>
  <si>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</si>
  <si>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</si>
  <si>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</si>
  <si>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</si>
  <si>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</si>
  <si>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</si>
  <si>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</si>
  <si>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</si>
  <si>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</si>
  <si>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</si>
  <si>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</si>
  <si>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</si>
  <si>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</si>
  <si>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</si>
  <si>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</si>
  <si>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</si>
  <si>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</si>
  <si>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</si>
  <si>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</si>
  <si>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</si>
  <si>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</si>
  <si>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</si>
  <si>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</si>
  <si>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</si>
  <si>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</si>
  <si>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</si>
  <si>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</si>
  <si>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</si>
  <si>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</si>
  <si>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</si>
  <si>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</si>
  <si>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</si>
  <si>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</si>
  <si>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</si>
  <si>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</si>
  <si>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</si>
  <si>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</si>
  <si>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</si>
  <si>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</si>
  <si>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</si>
  <si>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</si>
  <si>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</si>
  <si>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</si>
  <si>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</si>
  <si>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</si>
  <si>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</si>
  <si>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</si>
  <si>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</si>
  <si>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</si>
  <si>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</si>
  <si>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</si>
  <si>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</si>
  <si>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</si>
  <si>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</si>
  <si>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</si>
  <si>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</si>
  <si>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</si>
  <si>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</si>
  <si>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</si>
  <si>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</si>
  <si>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</si>
  <si>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</si>
  <si>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</si>
  <si>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</si>
  <si>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</si>
  <si>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</si>
  <si>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</si>
  <si>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</si>
  <si>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</si>
  <si>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</si>
  <si>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</si>
  <si>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</si>
  <si>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</si>
  <si>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</si>
  <si>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</si>
  <si>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</si>
  <si>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</si>
  <si>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</si>
  <si>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</si>
  <si>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</si>
  <si>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</si>
  <si>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</si>
  <si>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</si>
  <si>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</si>
  <si>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</si>
  <si>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</si>
  <si>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</si>
  <si>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</si>
  <si>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</si>
  <si>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</si>
  <si>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</si>
  <si>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</si>
  <si>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</si>
  <si>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</si>
  <si>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</si>
  <si>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</si>
  <si>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</si>
  <si>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</si>
  <si>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</si>
  <si>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</si>
  <si>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</si>
  <si>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</si>
  <si>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</si>
  <si>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</si>
  <si>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</si>
  <si>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</si>
  <si>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</si>
  <si>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</si>
  <si>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</si>
  <si>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</si>
  <si>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</si>
  <si>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</si>
  <si>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</si>
  <si>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</si>
  <si>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</si>
  <si>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</si>
  <si>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</si>
  <si>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</si>
  <si>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</si>
  <si>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</si>
  <si>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</si>
  <si>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</si>
  <si>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</si>
  <si>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</si>
  <si>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</si>
  <si>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</si>
  <si>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</si>
  <si>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</si>
  <si>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</si>
  <si>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</si>
  <si>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</si>
  <si>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</si>
  <si>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</si>
  <si>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</si>
  <si>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</si>
  <si>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</si>
  <si>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</si>
  <si>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</si>
  <si>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</si>
  <si>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</si>
  <si>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</si>
  <si>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</si>
  <si>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</si>
  <si>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</si>
  <si>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</si>
  <si>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</si>
  <si>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</si>
  <si>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</si>
  <si>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</si>
  <si>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</si>
  <si>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</si>
  <si>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</si>
  <si>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</si>
  <si>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</si>
  <si>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</si>
  <si>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</si>
  <si>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</si>
  <si>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</si>
  <si>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</si>
  <si>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</si>
  <si>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</si>
  <si>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</si>
  <si>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</si>
  <si>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</si>
  <si>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</si>
  <si>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</si>
  <si>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</si>
  <si>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</si>
  <si>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</si>
  <si>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</si>
  <si>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</si>
  <si>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</si>
  <si>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</si>
  <si>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</si>
  <si>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</si>
  <si>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</si>
  <si>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</si>
  <si>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</si>
  <si>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</si>
  <si>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</si>
  <si>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</si>
  <si>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</si>
  <si>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</si>
  <si>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</si>
  <si>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</si>
  <si>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</si>
  <si>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</si>
  <si>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</si>
  <si>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</si>
  <si>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</si>
  <si>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</si>
  <si>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</si>
  <si>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</si>
  <si>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</si>
  <si>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</si>
  <si>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</si>
  <si>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</si>
  <si>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</si>
  <si>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</si>
  <si>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</si>
  <si>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</si>
  <si>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</si>
  <si>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</si>
  <si>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</si>
  <si>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</si>
  <si>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</si>
  <si>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</si>
  <si>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</si>
  <si>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</si>
  <si>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</si>
  <si>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</si>
  <si>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</si>
  <si>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</si>
  <si>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</si>
  <si>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</si>
  <si>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</si>
  <si>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</si>
  <si>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</si>
  <si>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</si>
  <si>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</si>
  <si>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</si>
  <si>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</si>
  <si>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</si>
  <si>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</si>
  <si>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</si>
  <si>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</si>
  <si>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</si>
  <si>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</si>
  <si>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</si>
  <si>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</si>
  <si>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</si>
  <si>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</si>
  <si>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</si>
  <si>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</si>
  <si>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</si>
  <si>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</si>
  <si>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</si>
  <si>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</si>
  <si>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</si>
  <si>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</si>
  <si>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</si>
  <si>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</si>
  <si>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</si>
  <si>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</si>
  <si>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</si>
  <si>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</si>
  <si>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</si>
  <si>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</si>
  <si>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</si>
  <si>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</si>
  <si>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</si>
  <si>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</si>
  <si>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</si>
  <si>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</si>
  <si>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</si>
  <si>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</si>
  <si>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</si>
  <si>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</si>
  <si>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</si>
  <si>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</si>
  <si>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</si>
  <si>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</si>
  <si>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</si>
  <si>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</si>
  <si>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</si>
  <si>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</si>
  <si>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</si>
  <si>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</si>
  <si>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</si>
  <si>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</si>
  <si>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</si>
  <si>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</si>
  <si>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</si>
  <si>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</si>
  <si>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</si>
  <si>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</si>
  <si>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</si>
  <si>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</si>
  <si>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</si>
  <si>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</si>
  <si>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</si>
  <si>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</si>
  <si>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</si>
  <si>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</si>
  <si>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</si>
  <si>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</si>
  <si>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</si>
  <si>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</si>
  <si>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</si>
  <si>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</si>
  <si>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</si>
  <si>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</si>
  <si>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</si>
  <si>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</si>
  <si>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</si>
  <si>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</si>
  <si>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</si>
  <si>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</si>
  <si>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</si>
  <si>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</si>
  <si>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</si>
  <si>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</si>
  <si>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</si>
  <si>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</si>
  <si>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</si>
  <si>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</si>
  <si>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</si>
  <si>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</si>
  <si>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</si>
  <si>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</si>
  <si>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</si>
  <si>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</si>
  <si>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</si>
  <si>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</si>
  <si>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</si>
  <si>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</si>
  <si>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</si>
  <si>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</si>
  <si>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</si>
  <si>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</si>
  <si>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</si>
  <si>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</si>
  <si>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</si>
  <si>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</si>
  <si>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</si>
  <si>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</si>
  <si>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</si>
  <si>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</si>
  <si>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</si>
  <si>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</si>
  <si>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</si>
  <si>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</si>
  <si>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</si>
  <si>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</si>
  <si>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</si>
  <si>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</si>
  <si>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</si>
  <si>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</si>
  <si>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</si>
  <si>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</si>
  <si>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</si>
  <si>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</si>
  <si>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</si>
  <si>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</si>
  <si>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</si>
  <si>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</si>
  <si>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</si>
  <si>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</si>
  <si>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</si>
  <si>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</si>
  <si>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</si>
  <si>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</si>
  <si>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</si>
  <si>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</si>
  <si>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</si>
  <si>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</si>
  <si>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</si>
  <si>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</si>
  <si>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</si>
  <si>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</si>
  <si>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</si>
  <si>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</si>
  <si>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</si>
  <si>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</si>
  <si>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</si>
  <si>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</si>
  <si>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</si>
  <si>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</si>
  <si>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</si>
  <si>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</si>
  <si>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</si>
  <si>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</si>
  <si>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</si>
  <si>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</si>
  <si>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</si>
  <si>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</si>
  <si>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</si>
  <si>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</si>
  <si>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</si>
  <si>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</si>
  <si>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</si>
  <si>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</si>
  <si>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</si>
  <si>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</si>
  <si>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</si>
  <si>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</si>
  <si>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</si>
  <si>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</si>
  <si>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</si>
  <si>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</si>
  <si>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</si>
  <si>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</si>
  <si>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</si>
  <si>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</si>
  <si>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</si>
  <si>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</si>
  <si>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</si>
  <si>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</si>
  <si>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</si>
  <si>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</si>
  <si>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</si>
  <si>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</si>
  <si>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</si>
  <si>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</si>
  <si>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</si>
  <si>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</si>
  <si>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</si>
  <si>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</si>
  <si>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</si>
  <si>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</si>
  <si>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</si>
  <si>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</si>
  <si>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</si>
  <si>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</si>
  <si>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</si>
  <si>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</si>
  <si>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</si>
  <si>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</si>
  <si>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</si>
  <si>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</si>
  <si>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</si>
  <si>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</si>
  <si>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</si>
  <si>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</si>
  <si>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</si>
  <si>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</si>
  <si>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</si>
  <si>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</si>
  <si>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</si>
  <si>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</si>
  <si>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</si>
  <si>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</si>
  <si>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</si>
  <si>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</si>
  <si>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</si>
  <si>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</si>
  <si>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</si>
  <si>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</si>
  <si>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</si>
  <si>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</si>
  <si>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</si>
  <si>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</si>
  <si>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</si>
  <si>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</si>
  <si>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</si>
  <si>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</si>
  <si>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</si>
  <si>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</si>
  <si>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</si>
  <si>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</si>
  <si>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</si>
  <si>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</si>
  <si>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</si>
  <si>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</si>
  <si>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</si>
  <si>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</si>
  <si>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</si>
  <si>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</si>
  <si>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</si>
  <si>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</si>
  <si>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</si>
  <si>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</si>
  <si>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</si>
  <si>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</si>
  <si>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</si>
  <si>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</si>
  <si>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</si>
  <si>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</si>
  <si>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</si>
  <si>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</si>
  <si>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</si>
  <si>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</si>
  <si>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</si>
  <si>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</si>
  <si>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</si>
  <si>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</si>
  <si>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</si>
  <si>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</si>
  <si>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</si>
  <si>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</si>
  <si>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</si>
  <si>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</si>
  <si>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</si>
  <si>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</si>
  <si>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</si>
  <si>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</si>
  <si>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</si>
  <si>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</si>
  <si>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</si>
  <si>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</si>
  <si>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</si>
  <si>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</si>
  <si>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</si>
  <si>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</si>
  <si>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</si>
  <si>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</si>
  <si>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</si>
  <si>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</si>
  <si>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</si>
  <si>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</si>
  <si>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</si>
  <si>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</si>
  <si>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</si>
  <si>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</si>
  <si>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</si>
  <si>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</si>
  <si>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</si>
  <si>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</si>
  <si>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</si>
  <si>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</si>
  <si>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</si>
  <si>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</si>
  <si>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</si>
  <si>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</si>
  <si>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</si>
  <si>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</si>
  <si>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</si>
  <si>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</si>
  <si>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</si>
  <si>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</si>
  <si>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</si>
  <si>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</si>
  <si>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</si>
  <si>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</si>
  <si>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</si>
  <si>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</si>
  <si>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</si>
  <si>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</si>
  <si>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</si>
  <si>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</si>
  <si>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</si>
  <si>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</si>
  <si>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</si>
  <si>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</si>
  <si>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</si>
  <si>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</si>
  <si>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</si>
  <si>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</si>
  <si>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</si>
  <si>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</si>
  <si>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</si>
  <si>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</si>
  <si>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</si>
  <si>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</si>
  <si>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</si>
  <si>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</si>
  <si>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</si>
  <si>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</si>
  <si>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</si>
  <si>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</si>
  <si>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</si>
  <si>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</si>
  <si>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</si>
  <si>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</si>
  <si>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</si>
  <si>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</si>
  <si>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</si>
  <si>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</si>
  <si>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</si>
  <si>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</si>
  <si>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</si>
  <si>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</si>
  <si>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</si>
  <si>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</si>
  <si>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</si>
  <si>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</si>
  <si>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</si>
  <si>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</si>
  <si>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</si>
  <si>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</si>
  <si>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</si>
  <si>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</si>
  <si>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</si>
  <si>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</si>
  <si>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</si>
  <si>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</si>
  <si>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</si>
  <si>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</si>
  <si>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</si>
  <si>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</si>
  <si>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</si>
  <si>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</si>
  <si>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</si>
  <si>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</si>
  <si>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</si>
  <si>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</si>
  <si>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</si>
  <si>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</si>
  <si>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</si>
  <si>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</si>
  <si>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</si>
  <si>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</si>
  <si>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</si>
  <si>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</si>
  <si>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</si>
  <si>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</si>
  <si>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</si>
  <si>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</si>
  <si>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</si>
  <si>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</si>
  <si>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</si>
  <si>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</si>
  <si>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</si>
  <si>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</si>
  <si>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</si>
  <si>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</si>
  <si>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</si>
  <si>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</si>
  <si>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</si>
  <si>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</si>
  <si>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</si>
  <si>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</si>
  <si>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</si>
  <si>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</si>
  <si>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</si>
  <si>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</si>
  <si>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</si>
  <si>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</si>
  <si>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</si>
  <si>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</si>
  <si>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</si>
  <si>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</si>
  <si>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</si>
  <si>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</si>
  <si>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</si>
  <si>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</si>
  <si>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</si>
  <si>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</si>
  <si>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</si>
  <si>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</si>
  <si>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</si>
  <si>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</si>
  <si>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</si>
  <si>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</si>
  <si>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</si>
  <si>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</si>
  <si>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</si>
  <si>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</si>
  <si>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</si>
  <si>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</si>
  <si>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</si>
  <si>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</si>
  <si>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</si>
  <si>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</si>
  <si>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</si>
  <si>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</si>
  <si>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</si>
  <si>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</si>
  <si>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</si>
  <si>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</si>
  <si>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</si>
  <si>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</si>
  <si>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</si>
  <si>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</si>
  <si>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</si>
  <si>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</si>
  <si>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</si>
  <si>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</si>
  <si>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</si>
  <si>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</si>
  <si>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</si>
  <si>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</si>
  <si>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</si>
  <si>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</si>
  <si>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</si>
  <si>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</si>
  <si>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</si>
  <si>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</si>
  <si>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</si>
  <si>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</si>
  <si>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</si>
  <si>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</si>
  <si>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</si>
  <si>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</si>
  <si>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</si>
  <si>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</si>
  <si>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</si>
  <si>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</si>
  <si>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</si>
  <si>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</si>
  <si>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</si>
  <si>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</si>
  <si>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</si>
  <si>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</si>
  <si>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</si>
  <si>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</si>
  <si>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</si>
  <si>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</si>
  <si>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</si>
  <si>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</si>
  <si>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</si>
  <si>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</si>
  <si>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</si>
  <si>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</si>
  <si>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</si>
  <si>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</si>
  <si>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</si>
  <si>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</si>
  <si>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</si>
  <si>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</si>
  <si>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</si>
  <si>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</si>
  <si>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</si>
  <si>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</si>
  <si>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</si>
  <si>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</si>
  <si>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</si>
  <si>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</si>
  <si>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</si>
  <si>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</si>
  <si>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</si>
  <si>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</si>
  <si>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</si>
  <si>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</si>
  <si>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</si>
  <si>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</si>
  <si>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</si>
  <si>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</si>
  <si>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</si>
  <si>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</si>
  <si>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</si>
  <si>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</si>
  <si>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</si>
  <si>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</si>
  <si>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</si>
  <si>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</si>
  <si>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</si>
  <si>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</si>
  <si>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</si>
  <si>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</si>
  <si>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</si>
  <si>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</si>
  <si>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</si>
  <si>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</si>
  <si>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</si>
  <si>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</si>
  <si>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</si>
  <si>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</si>
  <si>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</si>
  <si>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</si>
  <si>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</si>
  <si>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</si>
  <si>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</si>
  <si>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</si>
  <si>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</si>
  <si>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</si>
  <si>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</si>
  <si>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</si>
  <si>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</si>
  <si>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</si>
  <si>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</si>
  <si>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</si>
  <si>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</si>
  <si>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</si>
  <si>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</si>
  <si>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</si>
  <si>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</si>
  <si>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</si>
  <si>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</si>
  <si>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</si>
  <si>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</si>
  <si>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</si>
  <si>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</si>
  <si>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</si>
  <si>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</si>
  <si>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</si>
  <si>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</si>
  <si>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</si>
  <si>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</si>
  <si>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</si>
  <si>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</si>
  <si>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</si>
  <si>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</si>
  <si>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</si>
  <si>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</si>
  <si>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</si>
  <si>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</si>
  <si>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</si>
  <si>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</si>
  <si>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</si>
  <si>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</si>
  <si>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</si>
  <si>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</si>
  <si>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</si>
  <si>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</si>
  <si>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</si>
  <si>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</si>
  <si>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</si>
  <si>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</si>
  <si>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</si>
  <si>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</si>
  <si>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</si>
  <si>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</si>
  <si>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</si>
  <si>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</si>
  <si>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</si>
  <si>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</si>
  <si>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</si>
  <si>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</si>
  <si>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</si>
  <si>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</si>
  <si>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</si>
  <si>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</si>
  <si>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</si>
  <si>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</si>
  <si>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</si>
  <si>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</si>
  <si>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</si>
  <si>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</si>
  <si>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</si>
  <si>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</si>
  <si>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</si>
  <si>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</si>
  <si>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</si>
  <si>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</si>
  <si>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</si>
  <si>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</si>
  <si>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</si>
  <si>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</si>
  <si>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</si>
  <si>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</si>
  <si>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</si>
  <si>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</si>
  <si>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</si>
  <si>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</si>
  <si>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</si>
  <si>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</si>
  <si>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</si>
  <si>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</si>
  <si>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</si>
  <si>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</si>
  <si>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</si>
  <si>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</si>
  <si>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</si>
  <si>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</si>
  <si>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</si>
  <si>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</si>
  <si>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</si>
  <si>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</si>
  <si>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</si>
  <si>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</si>
  <si>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</si>
  <si>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</si>
  <si>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</si>
  <si>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</si>
  <si>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</si>
  <si>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</si>
  <si>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</si>
  <si>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</si>
  <si>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</si>
  <si>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</si>
  <si>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</si>
  <si>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</si>
  <si>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</si>
  <si>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</si>
  <si>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</si>
  <si>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</si>
  <si>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</si>
  <si>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</si>
  <si>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</si>
  <si>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</si>
  <si>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</si>
  <si>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</si>
  <si>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</si>
  <si>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</si>
  <si>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</si>
  <si>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</si>
  <si>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</si>
  <si>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</si>
  <si>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</si>
  <si>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</si>
  <si>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</si>
  <si>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</si>
  <si>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</si>
  <si>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</si>
  <si>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</si>
  <si>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</si>
  <si>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</si>
  <si>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</si>
  <si>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</si>
  <si>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</si>
  <si>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</si>
  <si>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</si>
  <si>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</si>
  <si>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</si>
  <si>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</si>
  <si>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</si>
  <si>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</si>
  <si>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</si>
  <si>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</si>
  <si>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</si>
  <si>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</si>
  <si>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</si>
  <si>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</si>
  <si>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</si>
  <si>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</si>
  <si>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</si>
  <si>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</si>
  <si>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</si>
  <si>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</si>
  <si>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</si>
  <si>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</si>
  <si>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</si>
  <si>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</si>
  <si>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</si>
  <si>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</si>
  <si>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</si>
  <si>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</si>
  <si>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</si>
  <si>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</si>
  <si>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</si>
  <si>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</si>
  <si>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</si>
  <si>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</si>
  <si>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</si>
  <si>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</si>
  <si>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</si>
  <si>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</si>
  <si>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</si>
  <si>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</si>
  <si>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</si>
  <si>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</si>
  <si>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</si>
  <si>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</si>
  <si>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</si>
  <si>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</si>
  <si>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</si>
  <si>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</si>
  <si>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</si>
  <si>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</si>
  <si>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</si>
  <si>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</si>
  <si>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</si>
  <si>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</si>
  <si>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</si>
  <si>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</si>
  <si>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</si>
  <si>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</si>
  <si>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</si>
  <si>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</si>
  <si>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</si>
  <si>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</si>
  <si>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</si>
  <si>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</si>
  <si>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</si>
  <si>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</si>
  <si>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</si>
  <si>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</si>
  <si>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</si>
  <si>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</si>
  <si>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</si>
  <si>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</si>
  <si>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</si>
  <si>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</si>
  <si>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</si>
  <si>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</si>
  <si>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</si>
  <si>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</si>
  <si>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</si>
  <si>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</si>
  <si>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</si>
  <si>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</si>
  <si>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</si>
  <si>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</si>
  <si>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</si>
  <si>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</si>
  <si>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</si>
  <si>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</si>
  <si>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</si>
  <si>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</si>
  <si>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</si>
  <si>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</si>
  <si>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</si>
  <si>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</si>
  <si>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</si>
  <si>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</si>
  <si>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</si>
  <si>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</si>
  <si>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</si>
  <si>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</si>
  <si>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</si>
  <si>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</si>
  <si>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</si>
  <si>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</si>
  <si>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</si>
  <si>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</si>
  <si>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</si>
  <si>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</si>
  <si>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</si>
  <si>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</si>
  <si>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</si>
  <si>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</si>
  <si>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</si>
  <si>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</si>
  <si>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</si>
  <si>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</si>
  <si>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</si>
  <si>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</si>
  <si>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</si>
  <si>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</si>
  <si>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</si>
  <si>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</si>
  <si>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</si>
  <si>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</si>
  <si>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</si>
  <si>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</si>
  <si>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</si>
  <si>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</si>
  <si>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</si>
  <si>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</si>
  <si>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</si>
  <si>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</si>
  <si>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</si>
  <si>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</si>
  <si>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</si>
  <si>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</si>
  <si>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</si>
  <si>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</si>
  <si>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</si>
  <si>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</si>
  <si>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</si>
  <si>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</si>
  <si>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</si>
  <si>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</si>
  <si>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</si>
  <si>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</si>
  <si>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</si>
  <si>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</si>
  <si>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</si>
  <si>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</si>
  <si>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</si>
  <si>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</si>
  <si>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</si>
  <si>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</si>
  <si>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</si>
  <si>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</si>
  <si>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</si>
  <si>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</si>
  <si>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</si>
  <si>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</si>
  <si>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</si>
  <si>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</si>
  <si>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</si>
  <si>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</si>
  <si>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</si>
  <si>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</si>
  <si>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</si>
  <si>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</si>
  <si>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</si>
  <si>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</si>
  <si>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</si>
  <si>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</si>
  <si>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</si>
  <si>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</si>
  <si>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</si>
  <si>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</si>
  <si>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</si>
  <si>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</si>
  <si>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</si>
  <si>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</si>
  <si>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</si>
  <si>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</si>
  <si>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</si>
  <si>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</si>
  <si>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</si>
  <si>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</si>
  <si>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</si>
  <si>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</si>
  <si>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</si>
  <si>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</si>
  <si>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</si>
  <si>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</si>
  <si>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</si>
  <si>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</si>
  <si>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</si>
  <si>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</si>
  <si>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</si>
  <si>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</si>
  <si>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</si>
  <si>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</si>
  <si>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</si>
  <si>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</si>
  <si>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</si>
  <si>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</si>
  <si>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</si>
  <si>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</si>
  <si>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</si>
  <si>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</si>
  <si>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</si>
  <si>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</si>
  <si>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</si>
  <si>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</si>
  <si>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</si>
  <si>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</si>
  <si>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</si>
  <si>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</si>
  <si>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</si>
  <si>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</si>
  <si>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</si>
  <si>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</si>
  <si>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</si>
  <si>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</si>
  <si>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</si>
  <si>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</si>
  <si>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</si>
  <si>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</si>
  <si>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</si>
  <si>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</si>
  <si>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</si>
  <si>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</si>
  <si>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</si>
  <si>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</si>
  <si>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</si>
  <si>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</si>
  <si>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</si>
  <si>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</si>
  <si>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</si>
  <si>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</si>
  <si>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</si>
  <si>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</si>
  <si>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</si>
  <si>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</si>
  <si>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</si>
  <si>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</si>
  <si>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</si>
  <si>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</si>
  <si>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</si>
  <si>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</si>
  <si>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</si>
  <si>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</si>
  <si>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</si>
  <si>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</si>
  <si>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</si>
  <si>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</si>
  <si>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</si>
  <si>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</si>
  <si>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</si>
  <si>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</si>
  <si>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</si>
  <si>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</si>
  <si>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</si>
  <si>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</si>
  <si>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</si>
  <si>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</si>
  <si>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</si>
  <si>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</si>
  <si>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</si>
  <si>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</si>
  <si>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</si>
  <si>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</si>
  <si>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</si>
  <si>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</si>
  <si>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</si>
  <si>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</si>
  <si>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</si>
  <si>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</si>
  <si>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</si>
  <si>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</si>
  <si>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</si>
  <si>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</si>
  <si>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</si>
  <si>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</si>
  <si>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</si>
  <si>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</si>
  <si>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</si>
  <si>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</si>
  <si>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</si>
  <si>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</si>
  <si>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</si>
  <si>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</si>
  <si>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</si>
  <si>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</si>
  <si>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</si>
  <si>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</si>
  <si>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</si>
  <si>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</si>
  <si>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</si>
  <si>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</si>
  <si>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</si>
  <si>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</si>
  <si>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</si>
  <si>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</si>
  <si>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</si>
  <si>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</si>
  <si>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</si>
  <si>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</si>
  <si>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</si>
  <si>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</si>
  <si>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</si>
  <si>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</si>
  <si>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</si>
  <si>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</si>
  <si>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</si>
  <si>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</si>
  <si>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</si>
  <si>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</si>
  <si>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</si>
  <si>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</si>
  <si>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</si>
  <si>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</si>
  <si>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</si>
  <si>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</si>
  <si>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</si>
  <si>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</si>
  <si>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</si>
  <si>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</si>
  <si>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</si>
  <si>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</si>
  <si>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</si>
  <si>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</si>
  <si>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</si>
  <si>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</si>
  <si>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</si>
  <si>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</si>
  <si>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</si>
  <si>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</si>
  <si>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</si>
  <si>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</si>
  <si>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</si>
  <si>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</si>
  <si>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</si>
  <si>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</si>
  <si>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</si>
  <si>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</si>
  <si>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</si>
  <si>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</si>
  <si>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</si>
  <si>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</si>
  <si>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</si>
  <si>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</si>
  <si>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</si>
  <si>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</si>
  <si>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</si>
  <si>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</si>
  <si>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</si>
  <si>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</si>
  <si>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</si>
  <si>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</si>
  <si>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</si>
  <si>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</si>
  <si>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</si>
  <si>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</si>
  <si>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</si>
  <si>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</si>
  <si>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</si>
  <si>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</si>
  <si>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</si>
  <si>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</si>
  <si>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</si>
  <si>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</si>
  <si>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</si>
  <si>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</si>
  <si>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</si>
  <si>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</si>
  <si>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</si>
  <si>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</si>
  <si>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</si>
  <si>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</si>
  <si>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</si>
  <si>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</si>
  <si>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</si>
  <si>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</si>
  <si>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</si>
  <si>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</si>
  <si>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</si>
  <si>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</si>
  <si>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</si>
  <si>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</si>
  <si>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</si>
  <si>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</si>
  <si>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</si>
  <si>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</si>
  <si>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</si>
  <si>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</si>
  <si>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</si>
  <si>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</si>
  <si>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</si>
  <si>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</si>
  <si>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</si>
  <si>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</si>
  <si>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</si>
  <si>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</si>
  <si>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</si>
  <si>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</si>
  <si>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</si>
  <si>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</si>
  <si>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</si>
  <si>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</si>
  <si>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</si>
  <si>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</si>
  <si>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</si>
  <si>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</si>
  <si>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</si>
  <si>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</si>
  <si>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</si>
  <si>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</si>
  <si>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</si>
  <si>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</si>
  <si>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</si>
  <si>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</si>
  <si>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</si>
  <si>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</si>
  <si>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</si>
  <si>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</si>
  <si>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</si>
  <si>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</si>
  <si>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</si>
  <si>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</si>
  <si>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</si>
  <si>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</si>
  <si>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</si>
  <si>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</si>
  <si>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</si>
  <si>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</si>
  <si>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</si>
  <si>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</si>
  <si>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</si>
  <si>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</si>
  <si>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</si>
  <si>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</si>
  <si>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</si>
  <si>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</si>
  <si>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</si>
  <si>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</si>
  <si>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</si>
  <si>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</si>
  <si>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</si>
  <si>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</si>
  <si>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</si>
  <si>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</si>
  <si>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</si>
  <si>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</si>
  <si>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</si>
  <si>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</si>
  <si>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</si>
  <si>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</si>
  <si>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</si>
  <si>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</si>
  <si>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</si>
  <si>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</si>
  <si>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</si>
  <si>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</si>
  <si>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</si>
  <si>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</si>
  <si>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</si>
  <si>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</si>
  <si>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</si>
  <si>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</si>
  <si>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</si>
  <si>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</si>
  <si>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</si>
  <si>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</si>
  <si>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</si>
  <si>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</si>
  <si>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</si>
  <si>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</si>
  <si>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</si>
  <si>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</si>
  <si>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</si>
  <si>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</si>
  <si>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</si>
  <si>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</si>
  <si>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</si>
  <si>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</si>
  <si>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</si>
  <si>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</si>
  <si>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</si>
  <si>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</si>
  <si>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</si>
  <si>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</si>
  <si>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</si>
  <si>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</si>
  <si>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</si>
  <si>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</si>
  <si>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</si>
  <si>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</si>
  <si>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</si>
  <si>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</si>
  <si>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</si>
  <si>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</si>
  <si>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</si>
  <si>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</si>
  <si>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</si>
  <si>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</si>
  <si>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</si>
  <si>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</si>
  <si>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</si>
  <si>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</si>
  <si>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</si>
  <si>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</si>
  <si>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</si>
  <si>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</si>
  <si>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</si>
  <si>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</si>
  <si>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</si>
  <si>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</si>
  <si>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</si>
  <si>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</si>
  <si>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</si>
  <si>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</si>
  <si>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</si>
  <si>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</si>
  <si>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</si>
  <si>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</si>
  <si>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</si>
  <si>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</si>
  <si>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</si>
  <si>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</si>
  <si>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</si>
  <si>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</si>
  <si>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</si>
  <si>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</si>
  <si>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</si>
  <si>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</si>
  <si>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</si>
  <si>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</si>
  <si>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</si>
  <si>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</si>
  <si>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</si>
  <si>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</si>
  <si>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</si>
  <si>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</si>
  <si>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</si>
  <si>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</si>
  <si>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</si>
  <si>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</si>
  <si>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</si>
  <si>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</si>
  <si>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</si>
  <si>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</si>
  <si>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</si>
  <si>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</si>
  <si>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</si>
  <si>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</si>
  <si>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</si>
  <si>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</si>
  <si>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</si>
  <si>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</si>
  <si>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</si>
  <si>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</si>
  <si>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</si>
  <si>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</si>
  <si>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</si>
  <si>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</si>
  <si>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</si>
  <si>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</si>
  <si>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</si>
  <si>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</si>
  <si>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</si>
  <si>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</si>
  <si>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</si>
  <si>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</si>
  <si>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</si>
  <si>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</si>
  <si>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</si>
  <si>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</si>
  <si>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</si>
  <si>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</si>
  <si>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</si>
  <si>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</si>
  <si>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</si>
  <si>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</si>
  <si>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</si>
  <si>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</si>
  <si>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</si>
  <si>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</si>
  <si>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</si>
  <si>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</si>
  <si>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</si>
  <si>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</si>
  <si>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</si>
  <si>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</si>
  <si>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</si>
  <si>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</si>
  <si>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</si>
  <si>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</si>
  <si>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</si>
  <si>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</si>
  <si>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</si>
  <si>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</si>
  <si>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</si>
  <si>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</si>
  <si>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</si>
  <si>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</si>
  <si>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</si>
  <si>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</si>
  <si>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</si>
  <si>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</si>
  <si>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</si>
  <si>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</si>
  <si>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</si>
  <si>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</si>
  <si>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</si>
  <si>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</si>
  <si>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</si>
  <si>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</si>
  <si>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</si>
  <si>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</si>
  <si>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</si>
  <si>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</si>
  <si>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</si>
  <si>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</si>
  <si>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</si>
  <si>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</si>
  <si>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</si>
  <si>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</si>
  <si>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</si>
  <si>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</si>
  <si>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</si>
  <si>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</si>
  <si>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</si>
  <si>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</si>
  <si>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</si>
  <si>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</si>
  <si>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</si>
  <si>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</si>
  <si>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</si>
  <si>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</si>
  <si>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</si>
  <si>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</si>
  <si>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</si>
  <si>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</si>
  <si>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</si>
  <si>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</si>
  <si>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</si>
  <si>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</si>
  <si>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</si>
  <si>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</si>
  <si>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</si>
  <si>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</si>
  <si>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</si>
  <si>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</si>
  <si>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</si>
  <si>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</si>
  <si>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</si>
  <si>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</si>
  <si>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</si>
  <si>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</si>
  <si>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</si>
  <si>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</si>
  <si>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</si>
  <si>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</si>
  <si>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</si>
  <si>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</si>
  <si>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</si>
  <si>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</si>
  <si>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</si>
  <si>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</si>
  <si>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</si>
  <si>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</si>
  <si>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</si>
  <si>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</si>
  <si>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</si>
  <si>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</si>
  <si>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</si>
  <si>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</si>
  <si>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</si>
  <si>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</si>
  <si>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</si>
  <si>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</si>
  <si>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</si>
  <si>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</si>
  <si>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</si>
  <si>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</si>
  <si>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</si>
  <si>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</si>
  <si>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</si>
  <si>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</si>
  <si>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</si>
  <si>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</si>
  <si>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</si>
  <si>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</si>
  <si>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</si>
  <si>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</si>
  <si>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</si>
  <si>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</si>
  <si>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</si>
  <si>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</si>
  <si>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</si>
  <si>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</si>
  <si>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</si>
  <si>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</si>
  <si>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</si>
  <si>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</si>
  <si>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</si>
  <si>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</si>
  <si>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</si>
  <si>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</si>
  <si>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</si>
  <si>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</si>
  <si>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</si>
  <si>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</si>
  <si>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</si>
  <si>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</si>
  <si>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</si>
  <si>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</si>
  <si>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</si>
  <si>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</si>
  <si>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</si>
  <si>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</si>
  <si>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</si>
  <si>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</si>
  <si>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</si>
  <si>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</si>
  <si>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</si>
  <si>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</si>
  <si>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</si>
  <si>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</si>
  <si>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</si>
  <si>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</si>
  <si>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</si>
  <si>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</si>
  <si>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</si>
  <si>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</si>
  <si>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</si>
  <si>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</si>
  <si>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</si>
  <si>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</si>
  <si>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</si>
  <si>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</si>
  <si>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</si>
  <si>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</si>
  <si>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</si>
  <si>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</si>
  <si>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</si>
  <si>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</si>
  <si>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</si>
  <si>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</si>
  <si>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</si>
  <si>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</si>
  <si>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</si>
  <si>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</si>
  <si>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</si>
  <si>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</si>
  <si>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</si>
  <si>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</si>
  <si>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</si>
  <si>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</si>
  <si>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</si>
  <si>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</si>
  <si>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</si>
  <si>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</si>
  <si>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</si>
  <si>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</si>
  <si>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</si>
  <si>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</si>
  <si>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</si>
  <si>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</si>
  <si>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</si>
  <si>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</si>
  <si>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</si>
  <si>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</si>
  <si>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</si>
  <si>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</si>
  <si>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</si>
  <si>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</si>
  <si>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</si>
  <si>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</si>
  <si>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</si>
  <si>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</si>
  <si>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</si>
  <si>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</si>
  <si>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</si>
  <si>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</si>
  <si>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</si>
  <si>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</si>
  <si>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</si>
  <si>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</si>
  <si>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</si>
  <si>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</si>
  <si>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</si>
  <si>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</si>
  <si>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</si>
  <si>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</si>
  <si>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</si>
  <si>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</si>
  <si>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</si>
  <si>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</si>
  <si>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</si>
  <si>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</si>
  <si>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</si>
  <si>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</si>
  <si>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</si>
  <si>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</si>
  <si>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</si>
  <si>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</si>
  <si>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</si>
  <si>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</si>
  <si>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</si>
  <si>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</si>
  <si>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</si>
  <si>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</si>
  <si>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</si>
  <si>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</si>
  <si>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</si>
  <si>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</si>
  <si>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</si>
  <si>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</si>
  <si>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</si>
  <si>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</si>
  <si>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</si>
  <si>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</si>
  <si>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</si>
  <si>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</si>
  <si>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</si>
  <si>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</si>
  <si>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</si>
  <si>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</si>
  <si>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</si>
  <si>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</si>
  <si>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</si>
  <si>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</si>
  <si>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</si>
  <si>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</si>
  <si>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</si>
  <si>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</si>
  <si>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</si>
  <si>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</si>
  <si>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</si>
  <si>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</si>
  <si>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</si>
  <si>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</si>
  <si>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</si>
  <si>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</si>
  <si>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</si>
  <si>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</si>
  <si>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</si>
  <si>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</si>
  <si>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</si>
  <si>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</si>
  <si>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</si>
  <si>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</si>
  <si>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</si>
  <si>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</si>
  <si>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</si>
  <si>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</si>
  <si>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</si>
  <si>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</si>
  <si>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</si>
  <si>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</si>
  <si>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</si>
  <si>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</si>
  <si>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</si>
  <si>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</si>
  <si>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</si>
  <si>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</si>
  <si>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</si>
  <si>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</si>
  <si>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</si>
  <si>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</si>
  <si>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</si>
  <si>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</si>
  <si>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</si>
  <si>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</si>
  <si>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</si>
  <si>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</si>
  <si>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</si>
  <si>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</si>
  <si>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</si>
  <si>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</si>
  <si>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</si>
  <si>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</si>
  <si>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</si>
  <si>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</si>
  <si>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</si>
  <si>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</si>
  <si>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</si>
  <si>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</si>
  <si>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</si>
  <si>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</si>
  <si>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</si>
  <si>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</si>
  <si>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</si>
  <si>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</si>
  <si>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</si>
  <si>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</si>
  <si>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</si>
  <si>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</si>
  <si>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</si>
  <si>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</si>
  <si>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</si>
  <si>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</si>
  <si>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</si>
  <si>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</si>
  <si>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</si>
  <si>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</si>
  <si>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</si>
  <si>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</si>
  <si>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</si>
  <si>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</si>
  <si>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</si>
  <si>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</si>
  <si>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</si>
  <si>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</si>
  <si>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</si>
  <si>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</si>
  <si>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</si>
  <si>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</si>
  <si>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</si>
  <si>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</si>
  <si>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</si>
  <si>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</si>
  <si>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</si>
  <si>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</si>
  <si>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</si>
  <si>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</si>
  <si>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</si>
  <si>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</si>
  <si>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</si>
  <si>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</si>
  <si>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</si>
  <si>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</si>
  <si>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</si>
  <si>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</si>
  <si>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</si>
  <si>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</si>
  <si>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</si>
  <si>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</si>
  <si>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</si>
  <si>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</si>
  <si>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</si>
  <si>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</si>
  <si>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</si>
  <si>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</si>
  <si>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</si>
  <si>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</si>
  <si>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</si>
  <si>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</si>
  <si>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</si>
  <si>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</si>
  <si>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</si>
  <si>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</si>
  <si>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</si>
  <si>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</si>
  <si>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</si>
  <si>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</si>
  <si>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</si>
  <si>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</si>
  <si>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</si>
  <si>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</si>
  <si>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</si>
  <si>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</si>
  <si>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</si>
  <si>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</si>
  <si>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</si>
  <si>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</si>
  <si>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</si>
  <si>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</si>
  <si>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</si>
  <si>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</si>
  <si>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</si>
  <si>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</si>
  <si>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</si>
  <si>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</si>
  <si>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</si>
  <si>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</si>
  <si>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</si>
  <si>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</si>
  <si>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</si>
  <si>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</si>
  <si>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</si>
  <si>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</si>
  <si>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</si>
  <si>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</si>
  <si>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</si>
  <si>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</si>
  <si>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</si>
  <si>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</si>
  <si>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</si>
  <si>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</si>
  <si>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</si>
  <si>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</si>
  <si>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</si>
  <si>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</si>
  <si>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</si>
  <si>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</si>
  <si>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</si>
  <si>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</si>
  <si>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</si>
  <si>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</si>
  <si>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</si>
  <si>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</si>
  <si>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</si>
  <si>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</si>
  <si>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</si>
  <si>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</si>
  <si>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</si>
  <si>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</si>
  <si>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</si>
  <si>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</si>
  <si>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</si>
  <si>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</si>
  <si>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</si>
  <si>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</si>
  <si>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</si>
  <si>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</si>
  <si>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</si>
  <si>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</si>
  <si>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</si>
  <si>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</si>
  <si>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</si>
  <si>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</si>
  <si>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</si>
  <si>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</si>
  <si>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</si>
  <si>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</si>
  <si>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</si>
  <si>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</si>
  <si>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</si>
  <si>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</si>
  <si>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</si>
  <si>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</si>
  <si>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</si>
  <si>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</si>
  <si>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</si>
  <si>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</si>
  <si>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</si>
  <si>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</si>
  <si>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</si>
  <si>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</si>
  <si>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</si>
  <si>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</si>
  <si>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</si>
  <si>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</si>
  <si>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</si>
  <si>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</si>
  <si>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</si>
  <si>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</si>
  <si>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</si>
  <si>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</si>
  <si>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</si>
  <si>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</si>
  <si>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</si>
  <si>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</si>
  <si>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</si>
  <si>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</si>
  <si>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</si>
  <si>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</si>
  <si>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</si>
  <si>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</si>
  <si>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</si>
  <si>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</si>
  <si>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</si>
  <si>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</si>
  <si>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</si>
  <si>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</si>
  <si>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</si>
  <si>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</si>
  <si>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</si>
  <si>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</si>
  <si>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</si>
  <si>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</si>
  <si>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</si>
  <si>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</si>
  <si>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</si>
  <si>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</si>
  <si>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</si>
  <si>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</si>
  <si>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</si>
  <si>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</si>
  <si>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</si>
  <si>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</si>
  <si>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</si>
  <si>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</si>
  <si>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</si>
  <si>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</si>
  <si>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</si>
  <si>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</si>
  <si>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</si>
  <si>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</si>
  <si>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</si>
  <si>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</si>
  <si>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</si>
  <si>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</si>
  <si>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</si>
  <si>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</si>
  <si>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</si>
  <si>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</si>
  <si>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</si>
  <si>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</si>
  <si>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</si>
  <si>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</si>
  <si>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</si>
  <si>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</si>
  <si>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</si>
  <si>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</si>
  <si>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</si>
  <si>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</si>
  <si>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</si>
  <si>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</si>
  <si>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</si>
  <si>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</si>
  <si>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</si>
  <si>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</si>
  <si>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</si>
  <si>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</si>
  <si>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</si>
  <si>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</si>
  <si>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</si>
  <si>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</si>
  <si>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</si>
  <si>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</si>
  <si>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</si>
  <si>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</si>
  <si>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</si>
  <si>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</si>
  <si>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</si>
  <si>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</si>
  <si>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</si>
  <si>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</si>
  <si>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</si>
  <si>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</si>
  <si>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</si>
  <si>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</si>
  <si>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</si>
  <si>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</si>
  <si>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</si>
  <si>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</si>
  <si>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</si>
  <si>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</si>
  <si>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</si>
  <si>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</si>
  <si>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</si>
  <si>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</si>
  <si>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</si>
  <si>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</si>
  <si>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</si>
  <si>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</si>
  <si>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</si>
  <si>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</si>
  <si>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</si>
  <si>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</si>
  <si>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</si>
  <si>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</si>
  <si>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</si>
  <si>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</si>
  <si>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</si>
  <si>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</si>
  <si>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</si>
  <si>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</si>
  <si>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</si>
  <si>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</si>
  <si>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</si>
  <si>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</si>
  <si>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</si>
  <si>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</si>
  <si>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</si>
  <si>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</si>
  <si>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</si>
  <si>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</si>
  <si>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</si>
  <si>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</si>
  <si>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</si>
  <si>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</si>
  <si>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</si>
  <si>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</si>
  <si>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</si>
  <si>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</si>
  <si>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</si>
  <si>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</si>
  <si>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</si>
  <si>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</si>
  <si>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</si>
  <si>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</si>
  <si>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</si>
  <si>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</si>
  <si>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</si>
  <si>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</si>
  <si>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</si>
  <si>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</si>
  <si>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</si>
  <si>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</si>
  <si>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</si>
  <si>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</si>
  <si>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</si>
  <si>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</si>
  <si>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</si>
  <si>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</si>
  <si>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</si>
  <si>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</si>
  <si>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</si>
  <si>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</si>
  <si>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</si>
  <si>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</si>
  <si>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</si>
  <si>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</si>
  <si>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</si>
  <si>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</si>
  <si>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</si>
  <si>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</si>
  <si>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</si>
  <si>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</si>
  <si>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</si>
  <si>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</si>
  <si>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</si>
  <si>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</si>
  <si>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</si>
  <si>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</si>
  <si>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</si>
  <si>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</si>
  <si>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</si>
  <si>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</si>
  <si>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</si>
  <si>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</si>
  <si>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</si>
  <si>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</si>
  <si>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</si>
  <si>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</si>
  <si>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</si>
  <si>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</si>
  <si>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</si>
  <si>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</si>
  <si>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</si>
  <si>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</si>
  <si>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</si>
  <si>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</si>
  <si>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</si>
  <si>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</si>
  <si>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</si>
  <si>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</si>
  <si>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</si>
  <si>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</si>
  <si>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</si>
  <si>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</si>
  <si>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</si>
  <si>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</si>
  <si>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</si>
  <si>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</si>
  <si>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</si>
  <si>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</si>
  <si>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</si>
  <si>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</si>
  <si>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</si>
  <si>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</si>
  <si>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</si>
  <si>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</si>
  <si>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</si>
  <si>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</si>
  <si>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</si>
  <si>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</si>
  <si>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</si>
  <si>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</si>
  <si>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</si>
  <si>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</si>
  <si>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</si>
  <si>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</si>
  <si>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</si>
  <si>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</si>
  <si>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</si>
  <si>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</si>
  <si>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</si>
  <si>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</si>
  <si>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</si>
  <si>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</si>
  <si>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</si>
  <si>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</si>
  <si>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</si>
  <si>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</si>
  <si>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</si>
  <si>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</si>
  <si>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</si>
  <si>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</si>
  <si>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</si>
  <si>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</si>
  <si>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</si>
  <si>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</si>
  <si>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</si>
  <si>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</si>
  <si>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</si>
  <si>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</si>
  <si>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</si>
  <si>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</si>
  <si>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</si>
  <si>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</si>
  <si>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</si>
  <si>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</si>
  <si>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</si>
  <si>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</si>
  <si>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</si>
  <si>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</si>
  <si>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</si>
  <si>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</si>
  <si>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</si>
  <si>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</si>
  <si>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</si>
  <si>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</si>
  <si>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</si>
  <si>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</si>
  <si>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</si>
  <si>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</si>
  <si>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</si>
  <si>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</si>
  <si>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</si>
  <si>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</si>
  <si>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</si>
  <si>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</si>
  <si>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</si>
  <si>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</si>
  <si>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</si>
  <si>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</si>
  <si>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</si>
  <si>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</si>
  <si>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</si>
  <si>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</si>
  <si>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</si>
  <si>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</si>
  <si>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</si>
  <si>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</si>
  <si>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</si>
  <si>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</si>
  <si>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</si>
  <si>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</si>
  <si>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</si>
  <si>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</si>
  <si>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</si>
  <si>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</si>
  <si>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</si>
  <si>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</si>
  <si>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</si>
  <si>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</si>
  <si>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</si>
  <si>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</si>
  <si>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</si>
  <si>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</si>
  <si>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</si>
  <si>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</si>
  <si>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</si>
  <si>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</si>
  <si>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</si>
  <si>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</si>
  <si>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</si>
  <si>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</si>
  <si>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</si>
  <si>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</si>
  <si>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</si>
  <si>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</si>
  <si>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</si>
  <si>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</si>
  <si>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</si>
  <si>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</si>
  <si>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</si>
  <si>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</si>
  <si>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</si>
  <si>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</si>
  <si>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</si>
  <si>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</si>
  <si>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</si>
  <si>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</si>
  <si>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</si>
  <si>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</si>
  <si>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</si>
  <si>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</si>
  <si>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</si>
  <si>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</si>
  <si>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</si>
  <si>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</si>
  <si>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</si>
  <si>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</si>
  <si>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</si>
  <si>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</si>
  <si>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</si>
  <si>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</si>
  <si>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</si>
  <si>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</si>
  <si>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</si>
  <si>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</si>
  <si>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</si>
  <si>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</si>
  <si>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</si>
  <si>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</si>
  <si>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</si>
  <si>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</si>
  <si>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</si>
  <si>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</si>
  <si>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</si>
  <si>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</si>
  <si>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</si>
  <si>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</si>
  <si>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</si>
  <si>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</si>
  <si>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</si>
  <si>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</si>
  <si>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</si>
  <si>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</si>
  <si>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</si>
  <si>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</si>
  <si>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</si>
  <si>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</si>
  <si>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</si>
  <si>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</si>
  <si>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</si>
  <si>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</si>
  <si>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</si>
  <si>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</si>
  <si>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</si>
  <si>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</si>
  <si>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</si>
  <si>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</si>
  <si>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</si>
  <si>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</si>
  <si>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</si>
  <si>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</si>
  <si>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</si>
  <si>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</si>
  <si>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</si>
  <si>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</si>
  <si>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</si>
  <si>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</si>
  <si>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</si>
  <si>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</si>
  <si>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</si>
  <si>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</si>
  <si>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</si>
  <si>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</si>
  <si>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</si>
  <si>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</si>
  <si>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</si>
  <si>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</si>
  <si>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</si>
  <si>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</si>
  <si>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</si>
  <si>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</si>
  <si>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</si>
  <si>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</si>
  <si>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</si>
  <si>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</si>
  <si>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</si>
  <si>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</si>
  <si>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</si>
  <si>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</si>
  <si>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</si>
  <si>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</si>
  <si>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</si>
  <si>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</si>
  <si>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</si>
  <si>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</si>
  <si>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</si>
  <si>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</si>
  <si>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</si>
  <si>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</si>
  <si>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</si>
  <si>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</si>
  <si>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</si>
  <si>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</si>
  <si>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</si>
  <si>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</si>
  <si>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</si>
  <si>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</si>
  <si>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</si>
  <si>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</si>
  <si>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</si>
  <si>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</si>
  <si>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</si>
  <si>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</si>
  <si>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</si>
  <si>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</si>
  <si>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</si>
  <si>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</si>
  <si>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</si>
  <si>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</si>
  <si>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</si>
  <si>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</si>
  <si>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</si>
  <si>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</si>
  <si>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</si>
  <si>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</si>
  <si>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</si>
  <si>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</si>
  <si>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</si>
  <si>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</si>
  <si>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</si>
  <si>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</si>
  <si>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</si>
  <si>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</si>
  <si>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</si>
  <si>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</si>
  <si>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</si>
  <si>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</si>
  <si>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</si>
  <si>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</si>
  <si>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</si>
  <si>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</si>
  <si>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</si>
  <si>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</si>
  <si>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</si>
  <si>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</si>
  <si>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</si>
  <si>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</si>
  <si>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</si>
  <si>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</si>
  <si>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</si>
  <si>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</si>
  <si>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</si>
  <si>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</si>
  <si>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</si>
  <si>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</si>
  <si>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</si>
  <si>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</si>
  <si>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</si>
  <si>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</si>
  <si>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</si>
  <si>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</si>
  <si>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</si>
  <si>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</si>
  <si>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</si>
  <si>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</si>
  <si>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</si>
  <si>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</si>
  <si>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</si>
  <si>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</si>
  <si>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</si>
  <si>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</si>
  <si>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</si>
  <si>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</si>
  <si>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</si>
  <si>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</si>
  <si>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</si>
  <si>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</si>
  <si>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</si>
  <si>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</si>
  <si>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</si>
  <si>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</si>
  <si>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</si>
  <si>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</si>
  <si>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</si>
  <si>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</si>
  <si>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</si>
  <si>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</si>
  <si>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</si>
  <si>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</si>
  <si>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</si>
  <si>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</si>
  <si>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</si>
  <si>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</si>
  <si>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</si>
  <si>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</si>
  <si>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</si>
  <si>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</si>
  <si>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</si>
  <si>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</si>
  <si>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</si>
  <si>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</si>
  <si>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</si>
  <si>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</si>
  <si>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</si>
  <si>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</si>
  <si>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</si>
  <si>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</si>
  <si>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</si>
  <si>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</si>
  <si>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</si>
  <si>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</si>
  <si>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</si>
  <si>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</si>
  <si>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</si>
  <si>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</si>
  <si>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</si>
  <si>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</si>
  <si>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</si>
  <si>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</si>
  <si>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</si>
  <si>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</si>
  <si>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</si>
  <si>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</si>
  <si>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</si>
  <si>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</si>
  <si>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</si>
  <si>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</si>
  <si>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</si>
  <si>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</si>
  <si>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</si>
  <si>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</si>
  <si>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</si>
  <si>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</si>
  <si>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</si>
  <si>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</si>
  <si>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</si>
  <si>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</si>
  <si>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</si>
  <si>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</si>
  <si>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</si>
  <si>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</si>
  <si>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</si>
  <si>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</si>
  <si>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</si>
  <si>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</si>
  <si>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</si>
  <si>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</si>
  <si>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</si>
  <si>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</si>
  <si>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</si>
  <si>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</si>
  <si>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</si>
  <si>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</si>
  <si>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</si>
  <si>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</si>
  <si>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</si>
  <si>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</si>
  <si>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</si>
  <si>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</si>
  <si>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</si>
  <si>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</si>
  <si>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</si>
  <si>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</si>
  <si>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</si>
  <si>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</si>
  <si>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</si>
  <si>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</si>
  <si>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</si>
  <si>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</si>
  <si>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</si>
  <si>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</si>
  <si>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</si>
  <si>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</si>
  <si>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</si>
  <si>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</si>
  <si>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</si>
  <si>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</si>
  <si>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</si>
  <si>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</si>
  <si>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</si>
  <si>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</si>
  <si>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</si>
  <si>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</si>
  <si>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</si>
  <si>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</si>
  <si>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</si>
  <si>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</si>
  <si>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</si>
  <si>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</si>
  <si>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</si>
  <si>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</si>
  <si>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</si>
  <si>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</si>
  <si>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</si>
  <si>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</si>
  <si>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</si>
  <si>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</si>
  <si>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</si>
  <si>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</si>
  <si>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</si>
  <si>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</si>
  <si>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</si>
  <si>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</si>
  <si>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</si>
  <si>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</si>
  <si>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</si>
  <si>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</si>
  <si>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</si>
  <si>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</si>
  <si>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</si>
  <si>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</si>
  <si>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</si>
  <si>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</si>
  <si>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</si>
  <si>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</si>
  <si>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</si>
  <si>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</si>
  <si>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</si>
  <si>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</si>
  <si>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</si>
  <si>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</si>
  <si>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</si>
  <si>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</si>
  <si>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</si>
  <si>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</si>
  <si>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</si>
  <si>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</si>
  <si>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</si>
  <si>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</si>
  <si>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</si>
  <si>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</si>
  <si>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</si>
  <si>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</si>
  <si>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</si>
  <si>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</si>
  <si>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</si>
  <si>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</si>
  <si>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</si>
  <si>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</si>
  <si>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</si>
  <si>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</si>
  <si>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</si>
  <si>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</si>
  <si>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</si>
  <si>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</si>
  <si>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</si>
  <si>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</si>
  <si>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</si>
  <si>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</si>
  <si>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</si>
  <si>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</si>
  <si>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</si>
  <si>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</si>
  <si>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</si>
  <si>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</si>
  <si>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</si>
  <si>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</si>
  <si>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</si>
  <si>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</si>
  <si>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</si>
  <si>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</si>
  <si>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</si>
  <si>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</si>
  <si>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</si>
  <si>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</si>
  <si>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</si>
  <si>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</si>
  <si>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</si>
  <si>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</si>
  <si>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</si>
  <si>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</si>
  <si>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</si>
  <si>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</si>
  <si>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</si>
  <si>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</si>
  <si>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</si>
  <si>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</si>
  <si>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</si>
  <si>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</si>
  <si>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</si>
  <si>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</si>
  <si>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</si>
  <si>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</si>
  <si>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</si>
  <si>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</si>
  <si>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</si>
  <si>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</si>
  <si>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</si>
  <si>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</si>
  <si>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</si>
  <si>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</si>
  <si>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</si>
  <si>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</si>
  <si>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</si>
  <si>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</si>
  <si>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</si>
  <si>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</si>
  <si>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</si>
  <si>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</si>
  <si>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</si>
  <si>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</si>
  <si>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</si>
  <si>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</si>
  <si>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</si>
  <si>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</si>
  <si>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</si>
  <si>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</si>
  <si>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</si>
  <si>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</si>
  <si>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</si>
  <si>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</si>
  <si>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</si>
  <si>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</si>
  <si>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</si>
  <si>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</si>
  <si>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</si>
  <si>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</si>
  <si>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</si>
  <si>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</si>
  <si>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</si>
  <si>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</si>
  <si>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</si>
  <si>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</si>
  <si>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</si>
  <si>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</si>
  <si>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</si>
  <si>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</si>
  <si>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</si>
  <si>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</si>
  <si>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</si>
  <si>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</si>
  <si>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</si>
  <si>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</si>
  <si>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</si>
  <si>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</si>
  <si>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</si>
  <si>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</si>
  <si>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</si>
  <si>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</si>
  <si>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</si>
  <si>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</si>
  <si>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</si>
  <si>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</si>
  <si>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</si>
  <si>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</si>
  <si>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</si>
  <si>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</si>
  <si>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</si>
  <si>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</si>
  <si>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</si>
  <si>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</si>
  <si>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</si>
  <si>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</si>
  <si>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</si>
  <si>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</si>
  <si>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</si>
  <si>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</si>
  <si>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</si>
  <si>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</si>
  <si>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</si>
  <si>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</si>
  <si>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</si>
  <si>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</si>
  <si>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</si>
  <si>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</si>
  <si>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</si>
  <si>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</si>
  <si>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</si>
  <si>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</si>
  <si>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</si>
  <si>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</si>
  <si>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</si>
  <si>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</si>
  <si>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</si>
  <si>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</si>
  <si>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</si>
  <si>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</si>
  <si>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</si>
  <si>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</si>
  <si>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</si>
  <si>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</si>
  <si>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</si>
  <si>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</si>
  <si>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</si>
  <si>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</si>
  <si>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</si>
  <si>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</si>
  <si>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</si>
  <si>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</si>
  <si>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</si>
  <si>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</si>
  <si>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</si>
  <si>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</si>
  <si>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</si>
  <si>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</si>
  <si>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</si>
  <si>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</si>
  <si>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</si>
  <si>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</si>
  <si>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</si>
  <si>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</si>
  <si>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</si>
  <si>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</si>
  <si>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</si>
  <si>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</si>
  <si>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</si>
  <si>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</si>
  <si>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</si>
  <si>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</si>
  <si>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</si>
  <si>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</si>
  <si>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</si>
  <si>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</si>
  <si>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</si>
  <si>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</si>
  <si>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</si>
  <si>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</si>
  <si>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</si>
  <si>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</si>
  <si>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</si>
  <si>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</si>
  <si>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</si>
  <si>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</si>
  <si>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</si>
  <si>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</si>
  <si>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</si>
  <si>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</si>
  <si>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</si>
  <si>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</si>
  <si>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</si>
  <si>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</si>
  <si>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</si>
  <si>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</si>
  <si>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</si>
  <si>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</si>
  <si>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</si>
  <si>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</si>
  <si>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</si>
  <si>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</si>
  <si>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</si>
  <si>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</si>
  <si>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</si>
  <si>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</si>
  <si>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</si>
  <si>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</si>
  <si>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</si>
  <si>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</si>
  <si>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</si>
  <si>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</si>
  <si>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</si>
  <si>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</si>
  <si>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</si>
  <si>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</si>
  <si>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</si>
  <si>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</si>
  <si>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</si>
  <si>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</si>
  <si>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</si>
  <si>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</si>
  <si>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</si>
  <si>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</si>
  <si>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</si>
  <si>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</si>
  <si>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</si>
  <si>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</si>
  <si>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</si>
  <si>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</si>
  <si>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</si>
  <si>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</si>
  <si>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</si>
  <si>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</si>
  <si>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</si>
  <si>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</si>
  <si>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</si>
  <si>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</si>
  <si>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</si>
  <si>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</si>
  <si>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</si>
  <si>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</si>
  <si>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</si>
  <si>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</si>
  <si>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</si>
  <si>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</si>
  <si>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</si>
  <si>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</si>
  <si>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</si>
  <si>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</si>
  <si>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</si>
  <si>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</si>
  <si>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</si>
  <si>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</si>
  <si>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</si>
  <si>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</si>
  <si>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</si>
  <si>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</si>
  <si>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</si>
  <si>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</si>
  <si>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</si>
  <si>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</si>
  <si>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</si>
  <si>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</si>
  <si>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</si>
  <si>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</si>
  <si>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</si>
  <si>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</si>
  <si>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</si>
  <si>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</si>
  <si>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</si>
  <si>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</si>
  <si>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</si>
  <si>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</si>
  <si>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</si>
  <si>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</si>
  <si>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</si>
  <si>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</si>
  <si>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</si>
  <si>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</si>
  <si>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</si>
  <si>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</si>
  <si>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</si>
  <si>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</si>
  <si>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</si>
  <si>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</si>
  <si>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</si>
  <si>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</si>
  <si>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</si>
  <si>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</si>
  <si>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</si>
  <si>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</si>
  <si>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</si>
  <si>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</si>
  <si>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</si>
  <si>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</si>
  <si>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</si>
  <si>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</si>
  <si>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</si>
  <si>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</si>
  <si>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</si>
  <si>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</si>
  <si>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</si>
  <si>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</si>
  <si>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</si>
  <si>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</si>
  <si>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</si>
  <si>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</si>
  <si>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</si>
  <si>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</si>
  <si>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</si>
  <si>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</si>
  <si>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</si>
  <si>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</si>
  <si>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</si>
  <si>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</si>
  <si>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</si>
  <si>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</si>
  <si>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</si>
  <si>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</si>
  <si>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</si>
  <si>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</si>
  <si>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</si>
  <si>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</si>
  <si>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</si>
  <si>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</si>
  <si>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</si>
  <si>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</si>
  <si>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</si>
  <si>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</si>
  <si>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</si>
  <si>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</si>
  <si>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</si>
  <si>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</si>
  <si>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</si>
  <si>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</si>
  <si>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</si>
  <si>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</si>
  <si>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</si>
  <si>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</si>
  <si>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</si>
  <si>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</si>
  <si>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</si>
  <si>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</si>
  <si>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</si>
  <si>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</si>
  <si>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</si>
  <si>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</si>
  <si>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</si>
  <si>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</si>
  <si>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</si>
  <si>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</si>
  <si>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</si>
  <si>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</si>
  <si>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</si>
  <si>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</si>
  <si>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</si>
  <si>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</si>
  <si>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</si>
  <si>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</si>
  <si>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</si>
  <si>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</si>
  <si>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</si>
  <si>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</si>
  <si>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</si>
  <si>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</si>
  <si>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</si>
  <si>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</si>
  <si>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</si>
  <si>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</si>
  <si>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</si>
  <si>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</si>
  <si>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</si>
  <si>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</si>
  <si>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</si>
  <si>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</si>
  <si>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</si>
  <si>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</si>
  <si>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</si>
  <si>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</si>
  <si>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</si>
  <si>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</si>
  <si>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</si>
  <si>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</si>
  <si>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</si>
  <si>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</si>
  <si>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</si>
  <si>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</si>
  <si>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</si>
  <si>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</si>
  <si>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</si>
  <si>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</si>
  <si>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</si>
  <si>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</si>
  <si>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</si>
  <si>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</si>
  <si>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</si>
  <si>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</si>
  <si>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</si>
  <si>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</si>
  <si>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</si>
  <si>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</si>
  <si>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</si>
  <si>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</si>
  <si>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</si>
  <si>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</si>
  <si>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</si>
  <si>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</si>
  <si>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</si>
  <si>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</si>
  <si>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</si>
  <si>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</si>
  <si>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</si>
  <si>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</si>
  <si>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</si>
  <si>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</si>
  <si>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</si>
  <si>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</si>
  <si>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</si>
  <si>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</si>
  <si>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</si>
  <si>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</si>
  <si>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</si>
  <si>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</si>
  <si>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</si>
  <si>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</si>
  <si>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</si>
  <si>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</si>
  <si>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</si>
  <si>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</si>
  <si>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</si>
  <si>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</si>
  <si>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</si>
  <si>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</si>
  <si>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</si>
  <si>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</si>
  <si>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</si>
  <si>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</si>
  <si>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</si>
  <si>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</si>
  <si>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</si>
  <si>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</si>
  <si>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</si>
  <si>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</si>
  <si>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</si>
  <si>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</si>
  <si>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</si>
  <si>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</si>
  <si>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</si>
  <si>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</si>
  <si>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</si>
  <si>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</si>
  <si>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</si>
  <si>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</si>
  <si>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</si>
  <si>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</si>
  <si>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</si>
  <si>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</si>
  <si>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</si>
  <si>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</si>
  <si>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</si>
  <si>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</si>
  <si>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</si>
  <si>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</si>
  <si>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</si>
  <si>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</si>
  <si>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</si>
  <si>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</si>
  <si>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</si>
  <si>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</si>
  <si>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</si>
  <si>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</si>
  <si>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</si>
  <si>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</si>
  <si>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</si>
  <si>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</si>
  <si>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</si>
  <si>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</si>
  <si>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</si>
  <si>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</si>
  <si>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</si>
  <si>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</si>
  <si>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</si>
  <si>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</si>
  <si>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</si>
  <si>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</si>
  <si>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</si>
  <si>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</si>
  <si>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</si>
  <si>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</si>
  <si>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</si>
  <si>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</si>
  <si>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</si>
  <si>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</si>
  <si>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</si>
  <si>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</si>
  <si>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</si>
  <si>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</si>
  <si>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</si>
  <si>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</si>
  <si>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</si>
  <si>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</si>
  <si>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</si>
  <si>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</si>
  <si>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</si>
  <si>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</si>
  <si>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</si>
  <si>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</si>
  <si>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</si>
  <si>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</si>
  <si>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</si>
  <si>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</si>
  <si>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</si>
  <si>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</si>
  <si>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</si>
  <si>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</si>
  <si>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</si>
  <si>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</si>
  <si>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</si>
  <si>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</si>
  <si>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</si>
  <si>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</si>
  <si>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</si>
  <si>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</si>
  <si>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</si>
  <si>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</si>
  <si>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</si>
  <si>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</si>
  <si>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</si>
  <si>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</si>
  <si>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</si>
  <si>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</si>
  <si>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</si>
  <si>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</si>
  <si>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</si>
  <si>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</si>
  <si>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</si>
  <si>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</si>
  <si>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</si>
  <si>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</si>
  <si>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</si>
  <si>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</si>
  <si>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</si>
  <si>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</si>
  <si>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</si>
  <si>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</si>
  <si>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</si>
  <si>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</si>
  <si>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</si>
  <si>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</si>
  <si>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</si>
  <si>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</si>
  <si>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</si>
  <si>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</si>
  <si>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</si>
  <si>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</si>
  <si>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</si>
  <si>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</si>
  <si>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</si>
  <si>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</si>
  <si>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</si>
  <si>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</si>
  <si>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</si>
  <si>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</si>
  <si>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</si>
  <si>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</si>
  <si>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</si>
  <si>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</si>
  <si>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</si>
  <si>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</si>
  <si>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</si>
  <si>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</si>
  <si>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</si>
  <si>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</si>
  <si>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</si>
  <si>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</si>
  <si>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</si>
  <si>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</si>
  <si>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</si>
  <si>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</si>
  <si>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</si>
  <si>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</si>
  <si>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</si>
  <si>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</si>
  <si>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</si>
  <si>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</si>
  <si>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</si>
  <si>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</si>
  <si>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</si>
  <si>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</si>
  <si>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</si>
  <si>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</si>
  <si>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</si>
  <si>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</si>
  <si>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</si>
  <si>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</si>
  <si>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</si>
  <si>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</si>
  <si>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</si>
  <si>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</si>
  <si>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</si>
  <si>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</si>
  <si>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</si>
  <si>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</si>
  <si>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</si>
  <si>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</si>
  <si>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</si>
  <si>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</si>
  <si>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</si>
  <si>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</si>
  <si>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</si>
  <si>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</si>
  <si>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</si>
  <si>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</si>
  <si>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</si>
  <si>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</si>
  <si>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</si>
  <si>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</si>
  <si>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</si>
  <si>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</si>
  <si>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</si>
  <si>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</si>
  <si>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</si>
  <si>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</si>
  <si>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</si>
  <si>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</si>
  <si>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</si>
  <si>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</si>
  <si>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</si>
  <si>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</si>
  <si>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</si>
  <si>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</si>
  <si>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</si>
  <si>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</si>
  <si>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</si>
  <si>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</si>
  <si>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</si>
  <si>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</si>
  <si>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</si>
  <si>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</si>
  <si>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</si>
  <si>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</si>
  <si>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</si>
  <si>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</si>
  <si>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</si>
  <si>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</si>
  <si>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</si>
  <si>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</si>
  <si>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</si>
  <si>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</si>
  <si>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</si>
  <si>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</si>
  <si>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</si>
  <si>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</si>
  <si>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</si>
  <si>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</si>
  <si>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</si>
  <si>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</si>
  <si>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</si>
  <si>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</si>
  <si>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</si>
  <si>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</si>
  <si>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</si>
  <si>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</si>
  <si>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</si>
  <si>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</si>
  <si>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</si>
  <si>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</si>
  <si>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</si>
  <si>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</si>
  <si>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</si>
  <si>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</si>
  <si>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</si>
  <si>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</si>
  <si>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</si>
  <si>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</si>
  <si>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</si>
  <si>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</si>
  <si>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</si>
  <si>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</si>
  <si>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</si>
  <si>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</si>
  <si>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</si>
  <si>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</si>
  <si>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</si>
  <si>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</si>
  <si>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</si>
  <si>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</si>
  <si>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</si>
  <si>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</si>
  <si>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</si>
  <si>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</si>
  <si>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</si>
  <si>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</si>
  <si>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</si>
  <si>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</si>
  <si>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</si>
  <si>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</si>
  <si>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</si>
  <si>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</si>
  <si>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</si>
  <si>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</si>
  <si>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</si>
  <si>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</si>
  <si>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</si>
  <si>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</si>
  <si>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</si>
  <si>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</si>
  <si>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</si>
  <si>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</si>
  <si>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</si>
  <si>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</si>
  <si>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</si>
  <si>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</si>
  <si>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</si>
  <si>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</si>
  <si>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</si>
  <si>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</si>
  <si>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</si>
  <si>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</si>
  <si>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</si>
  <si>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</si>
  <si>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</si>
  <si>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</si>
  <si>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</si>
  <si>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</si>
  <si>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</si>
  <si>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</si>
  <si>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</si>
  <si>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</si>
  <si>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</si>
  <si>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</si>
  <si>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</si>
  <si>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</si>
  <si>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</si>
  <si>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</si>
  <si>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</si>
  <si>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</si>
  <si>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</si>
  <si>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</si>
  <si>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</si>
  <si>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</si>
  <si>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</si>
  <si>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</si>
  <si>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</si>
  <si>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</si>
  <si>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</si>
  <si>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</si>
  <si>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</si>
  <si>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</si>
  <si>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</si>
  <si>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</si>
  <si>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</si>
  <si>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</si>
  <si>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</si>
  <si>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</si>
  <si>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</si>
  <si>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</si>
  <si>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</si>
  <si>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</si>
  <si>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</si>
  <si>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</si>
  <si>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</si>
  <si>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</si>
  <si>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</si>
  <si>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</si>
  <si>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</si>
  <si>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</si>
  <si>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</si>
  <si>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</si>
  <si>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</si>
  <si>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</si>
  <si>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</si>
  <si>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</si>
  <si>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</si>
  <si>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</si>
  <si>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</si>
  <si>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</si>
  <si>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</si>
  <si>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</si>
  <si>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</si>
  <si>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</si>
  <si>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</si>
  <si>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</si>
  <si>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</si>
  <si>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</si>
  <si>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</si>
  <si>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</si>
  <si>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</si>
  <si>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</si>
  <si>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</si>
  <si>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</si>
  <si>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</si>
  <si>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</si>
  <si>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</si>
  <si>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</si>
  <si>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</si>
  <si>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</si>
  <si>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</si>
  <si>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</si>
  <si>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</si>
  <si>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</si>
  <si>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</si>
  <si>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</si>
  <si>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</si>
  <si>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</si>
  <si>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</si>
  <si>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</si>
  <si>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</si>
  <si>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</si>
  <si>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</si>
  <si>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</si>
  <si>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</si>
  <si>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</si>
  <si>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</si>
  <si>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</si>
  <si>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</si>
  <si>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</si>
  <si>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</si>
  <si>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</si>
  <si>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</si>
  <si>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</si>
  <si>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</si>
  <si>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</si>
  <si>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</si>
  <si>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</si>
  <si>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</si>
  <si>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</si>
  <si>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</si>
  <si>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</si>
  <si>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</si>
  <si>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</si>
  <si>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</si>
  <si>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</si>
  <si>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</si>
  <si>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</si>
  <si>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</si>
  <si>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</si>
  <si>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</si>
  <si>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</si>
  <si>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</si>
  <si>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</si>
  <si>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</si>
  <si>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</si>
  <si>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</si>
  <si>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</si>
  <si>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</si>
  <si>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</si>
  <si>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</si>
  <si>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</si>
  <si>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</si>
  <si>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</si>
  <si>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</si>
  <si>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</si>
  <si>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</si>
  <si>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</si>
  <si>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</si>
  <si>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</si>
  <si>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</si>
  <si>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</si>
  <si>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</si>
  <si>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</si>
  <si>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</si>
  <si>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</si>
  <si>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</si>
  <si>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</si>
  <si>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</si>
  <si>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</si>
  <si>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</si>
  <si>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</si>
  <si>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</si>
  <si>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</si>
  <si>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</si>
  <si>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</si>
  <si>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</si>
  <si>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</si>
  <si>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</si>
  <si>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</si>
  <si>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</si>
  <si>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</si>
  <si>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</si>
  <si>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</si>
  <si>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</si>
  <si>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</si>
  <si>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</si>
  <si>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</si>
  <si>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</si>
  <si>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</si>
  <si>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</si>
  <si>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</si>
  <si>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</si>
  <si>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</si>
  <si>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</si>
  <si>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</si>
  <si>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</si>
  <si>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</si>
  <si>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</si>
  <si>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</si>
  <si>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</si>
  <si>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</si>
  <si>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</si>
  <si>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</si>
  <si>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</si>
  <si>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</si>
  <si>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</si>
  <si>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</si>
  <si>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</si>
  <si>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</si>
  <si>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</si>
  <si>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</si>
  <si>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</si>
  <si>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</si>
  <si>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</si>
  <si>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</si>
  <si>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</si>
  <si>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</si>
  <si>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</si>
  <si>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</si>
  <si>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</si>
  <si>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</si>
  <si>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</si>
  <si>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</si>
  <si>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</si>
  <si>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</si>
  <si>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</si>
  <si>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</si>
  <si>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</si>
  <si>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</si>
  <si>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</si>
  <si>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</si>
  <si>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</si>
  <si>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</si>
  <si>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</si>
  <si>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</si>
  <si>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</si>
  <si>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</si>
  <si>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</si>
  <si>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</si>
  <si>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</si>
  <si>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</si>
  <si>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</si>
  <si>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</si>
  <si>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</si>
  <si>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</si>
  <si>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</si>
  <si>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</si>
  <si>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</si>
  <si>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</si>
  <si>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</si>
  <si>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</si>
  <si>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</si>
  <si>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</si>
  <si>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</si>
  <si>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</si>
  <si>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</si>
  <si>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</si>
  <si>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</si>
  <si>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</si>
  <si>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</si>
  <si>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</si>
  <si>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</si>
  <si>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</si>
  <si>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</si>
  <si>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</si>
  <si>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</si>
  <si>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</si>
  <si>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</si>
  <si>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</si>
  <si>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</si>
  <si>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</si>
  <si>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</si>
  <si>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</si>
  <si>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</si>
  <si>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</si>
  <si>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</si>
  <si>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</si>
  <si>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</si>
  <si>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</si>
  <si>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</si>
  <si>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</si>
  <si>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</si>
  <si>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</si>
  <si>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</si>
  <si>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</si>
  <si>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</si>
  <si>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</si>
  <si>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</si>
  <si>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</si>
  <si>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</si>
  <si>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</si>
  <si>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</si>
  <si>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</si>
  <si>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</si>
  <si>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</si>
  <si>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</si>
  <si>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</si>
  <si>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</si>
  <si>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</si>
  <si>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</si>
  <si>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</si>
  <si>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</si>
  <si>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</si>
  <si>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</si>
  <si>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</si>
  <si>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</si>
  <si>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</si>
  <si>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</si>
  <si>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</si>
  <si>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</si>
  <si>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</si>
  <si>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</si>
  <si>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</si>
  <si>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</si>
  <si>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</si>
  <si>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</si>
  <si>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</si>
  <si>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</si>
  <si>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</si>
  <si>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</si>
  <si>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</si>
  <si>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</si>
  <si>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</si>
  <si>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</si>
  <si>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</si>
  <si>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</si>
  <si>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</si>
  <si>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</si>
  <si>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</si>
  <si>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</si>
  <si>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</si>
  <si>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</si>
  <si>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</si>
  <si>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</si>
  <si>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</si>
  <si>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</si>
  <si>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</si>
  <si>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</si>
  <si>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</si>
  <si>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</si>
  <si>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</si>
  <si>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</si>
  <si>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</si>
  <si>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</si>
  <si>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</si>
  <si>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</si>
  <si>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</si>
  <si>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</si>
  <si>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</si>
  <si>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</si>
  <si>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</si>
  <si>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</si>
  <si>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</si>
  <si>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</si>
  <si>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</si>
  <si>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</si>
  <si>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</si>
  <si>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</si>
  <si>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</si>
  <si>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</si>
  <si>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</si>
  <si>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</si>
  <si>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</si>
  <si>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</si>
  <si>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</si>
  <si>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</si>
  <si>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</si>
  <si>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</si>
  <si>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</si>
  <si>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</si>
  <si>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</si>
  <si>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</si>
  <si>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</si>
  <si>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</si>
  <si>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</si>
  <si>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</si>
  <si>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</si>
  <si>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</si>
  <si>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</si>
  <si>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</si>
  <si>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</si>
  <si>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</si>
  <si>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</si>
  <si>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</si>
  <si>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</si>
  <si>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</si>
  <si>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</si>
  <si>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</si>
  <si>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</si>
  <si>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</si>
  <si>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</si>
  <si>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</si>
  <si>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</si>
  <si>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</si>
  <si>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</si>
  <si>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</si>
  <si>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</si>
  <si>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</si>
  <si>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</si>
  <si>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</si>
  <si>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</si>
  <si>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</si>
  <si>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</si>
  <si>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</si>
  <si>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</si>
  <si>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</si>
  <si>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</si>
  <si>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</si>
  <si>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</si>
  <si>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</si>
  <si>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</si>
  <si>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</si>
  <si>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</si>
  <si>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</si>
  <si>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</si>
  <si>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</si>
  <si>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</si>
  <si>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</si>
  <si>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</si>
  <si>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</si>
  <si>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</si>
  <si>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</si>
  <si>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</si>
  <si>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</si>
  <si>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</si>
  <si>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</si>
  <si>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</si>
  <si>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</si>
  <si>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</si>
  <si>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</si>
  <si>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</si>
  <si>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</si>
  <si>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</si>
  <si>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</si>
  <si>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</si>
  <si>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</si>
  <si>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</si>
  <si>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</si>
  <si>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</si>
  <si>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</si>
  <si>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</si>
  <si>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</si>
  <si>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</si>
  <si>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</si>
  <si>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</si>
  <si>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</si>
  <si>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</si>
  <si>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</si>
  <si>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</si>
  <si>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</si>
  <si>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</si>
  <si>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</si>
  <si>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</si>
  <si>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</si>
  <si>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</si>
  <si>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</si>
  <si>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</si>
  <si>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</si>
  <si>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</si>
  <si>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</si>
  <si>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</si>
  <si>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</si>
  <si>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</si>
  <si>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</si>
  <si>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</si>
  <si>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</si>
  <si>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</si>
  <si>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</si>
  <si>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</si>
  <si>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</si>
  <si>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</si>
  <si>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</si>
  <si>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</si>
  <si>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</si>
  <si>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</si>
  <si>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</si>
  <si>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</si>
  <si>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</si>
  <si>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</si>
  <si>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</si>
  <si>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</si>
  <si>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</si>
  <si>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</si>
  <si>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</si>
  <si>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</si>
  <si>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</si>
  <si>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</si>
  <si>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</si>
  <si>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</si>
  <si>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</si>
  <si>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</si>
  <si>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</si>
  <si>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</si>
  <si>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</si>
  <si>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</si>
  <si>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</si>
  <si>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</si>
  <si>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</si>
  <si>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</si>
  <si>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</si>
  <si>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</si>
  <si>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</si>
  <si>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</si>
  <si>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</si>
  <si>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</si>
  <si>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</si>
  <si>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</si>
  <si>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</si>
  <si>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</si>
  <si>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</si>
  <si>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</si>
  <si>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</si>
  <si>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</si>
  <si>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</si>
  <si>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</si>
  <si>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</si>
  <si>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</si>
  <si>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</si>
  <si>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</si>
  <si>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</si>
  <si>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</si>
  <si>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</si>
  <si>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</si>
  <si>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</si>
  <si>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</si>
  <si>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</si>
  <si>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</si>
  <si>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</si>
  <si>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</si>
  <si>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</si>
  <si>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</si>
  <si>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</si>
  <si>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</si>
  <si>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</si>
  <si>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</si>
  <si>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</si>
  <si>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</si>
  <si>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</si>
  <si>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</si>
  <si>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</si>
  <si>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</si>
  <si>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</si>
  <si>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</si>
  <si>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</si>
  <si>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</si>
  <si>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</si>
  <si>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</si>
  <si>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</si>
  <si>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</si>
  <si>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</si>
  <si>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</si>
  <si>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</si>
  <si>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</si>
  <si>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</si>
  <si>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</si>
  <si>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</si>
  <si>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</si>
  <si>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</si>
  <si>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</si>
  <si>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</si>
  <si>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</si>
  <si>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</si>
  <si>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</si>
  <si>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</si>
  <si>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</si>
  <si>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</si>
  <si>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</si>
  <si>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</si>
  <si>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</si>
  <si>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</si>
  <si>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</si>
  <si>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</si>
  <si>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</si>
  <si>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</si>
  <si>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</si>
  <si>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</si>
  <si>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</si>
  <si>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</si>
  <si>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</si>
  <si>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</si>
  <si>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</si>
  <si>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</si>
  <si>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</si>
  <si>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</si>
  <si>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</si>
  <si>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</si>
  <si>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</si>
  <si>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</si>
  <si>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</si>
  <si>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</si>
  <si>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</si>
  <si>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</si>
  <si>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</si>
  <si>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</si>
  <si>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</si>
  <si>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</si>
  <si>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</si>
  <si>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</si>
  <si>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</si>
  <si>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</si>
  <si>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</si>
  <si>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</si>
  <si>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</si>
  <si>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</si>
  <si>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</si>
  <si>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</si>
  <si>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</si>
  <si>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</si>
  <si>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</si>
  <si>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</si>
  <si>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</si>
  <si>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</si>
  <si>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</si>
  <si>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</si>
  <si>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</si>
  <si>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</si>
  <si>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</si>
  <si>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</si>
  <si>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</si>
  <si>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</si>
  <si>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</si>
  <si>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</si>
  <si>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</si>
  <si>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</si>
  <si>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</si>
  <si>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</si>
  <si>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</si>
  <si>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</si>
  <si>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</si>
  <si>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</si>
  <si>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</si>
  <si>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</si>
  <si>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</si>
  <si>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</si>
  <si>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</si>
  <si>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</si>
  <si>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</si>
  <si>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</si>
  <si>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</si>
  <si>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</si>
  <si>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</si>
  <si>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</si>
  <si>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</si>
  <si>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</si>
  <si>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</si>
  <si>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</si>
  <si>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</si>
  <si>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</si>
  <si>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</si>
  <si>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</si>
  <si>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</si>
  <si>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</si>
  <si>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</si>
  <si>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</si>
  <si>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</si>
  <si>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</si>
  <si>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</si>
  <si>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</si>
  <si>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</si>
  <si>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</si>
  <si>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</si>
  <si>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</si>
  <si>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</si>
  <si>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</si>
  <si>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</si>
  <si>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</si>
  <si>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</si>
  <si>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</si>
  <si>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</si>
  <si>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</si>
  <si>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</si>
  <si>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</si>
  <si>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</si>
  <si>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</si>
  <si>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</si>
  <si>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</si>
  <si>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</si>
  <si>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</si>
  <si>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</si>
  <si>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</si>
  <si>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</si>
  <si>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</si>
  <si>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</si>
  <si>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</si>
  <si>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</si>
  <si>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</si>
  <si>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</si>
  <si>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</si>
  <si>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</si>
  <si>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</si>
  <si>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</si>
  <si>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</si>
  <si>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</si>
  <si>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</si>
  <si>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</si>
  <si>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</si>
  <si>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</si>
  <si>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</si>
  <si>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</si>
  <si>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</si>
  <si>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</si>
  <si>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</si>
  <si>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</si>
  <si>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</si>
  <si>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</si>
  <si>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</si>
  <si>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</si>
  <si>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</si>
  <si>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</si>
  <si>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</si>
  <si>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</si>
  <si>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</si>
  <si>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</si>
  <si>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</si>
  <si>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</si>
  <si>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</si>
  <si>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</si>
  <si>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</si>
  <si>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</si>
  <si>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</si>
  <si>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</si>
  <si>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</si>
  <si>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</si>
  <si>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</si>
  <si>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</si>
  <si>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</si>
  <si>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</si>
  <si>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</si>
  <si>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</si>
  <si>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</si>
  <si>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</si>
  <si>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</si>
  <si>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</si>
  <si>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</si>
  <si>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</si>
  <si>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</si>
  <si>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</si>
  <si>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</si>
  <si>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</si>
  <si>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</si>
  <si>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</si>
  <si>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</si>
  <si>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</si>
  <si>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</si>
  <si>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</si>
  <si>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</si>
  <si>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</si>
  <si>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</si>
  <si>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</si>
  <si>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</si>
  <si>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</si>
  <si>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</si>
  <si>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</si>
  <si>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</si>
  <si>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</si>
  <si>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</si>
  <si>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</si>
  <si>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</si>
  <si>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</si>
  <si>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</si>
  <si>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</si>
  <si>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</si>
  <si>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</si>
  <si>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</si>
  <si>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</si>
  <si>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</si>
  <si>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</si>
  <si>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</si>
  <si>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</si>
  <si>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</si>
  <si>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</si>
  <si>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</si>
  <si>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</si>
  <si>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</si>
  <si>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</si>
  <si>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</si>
  <si>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</si>
  <si>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</si>
  <si>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</si>
  <si>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</si>
  <si>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</si>
  <si>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</si>
  <si>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</si>
  <si>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</si>
  <si>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</si>
  <si>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</si>
  <si>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</si>
  <si>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</si>
  <si>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</si>
  <si>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</si>
  <si>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</si>
  <si>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</si>
  <si>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</si>
  <si>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</si>
  <si>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</si>
  <si>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</si>
  <si>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</si>
  <si>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</si>
  <si>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</si>
  <si>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</si>
  <si>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</si>
  <si>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</si>
  <si>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</si>
  <si>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</si>
  <si>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</si>
  <si>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</si>
  <si>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</si>
  <si>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</si>
  <si>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</si>
  <si>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</si>
  <si>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</si>
  <si>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</si>
  <si>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</si>
  <si>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</si>
  <si>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</si>
  <si>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</si>
  <si>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</si>
  <si>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</si>
  <si>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</si>
  <si>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</si>
  <si>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</si>
  <si>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</si>
  <si>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</si>
  <si>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</si>
  <si>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</si>
  <si>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</si>
  <si>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</si>
  <si>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</si>
  <si>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</si>
  <si>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</si>
  <si>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</si>
  <si>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</si>
  <si>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</si>
  <si>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</si>
  <si>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</si>
  <si>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</si>
  <si>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</si>
  <si>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</si>
  <si>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</si>
  <si>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</si>
  <si>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</si>
  <si>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</si>
  <si>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</si>
  <si>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</si>
  <si>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</si>
  <si>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</si>
  <si>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</si>
  <si>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</si>
  <si>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</si>
  <si>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</si>
  <si>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</si>
  <si>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</si>
  <si>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</si>
  <si>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</si>
  <si>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</si>
  <si>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</si>
  <si>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</si>
  <si>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</si>
  <si>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</si>
  <si>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</si>
  <si>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</si>
  <si>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</si>
  <si>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</si>
  <si>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</si>
  <si>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</si>
  <si>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</si>
  <si>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</si>
  <si>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</si>
  <si>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</si>
  <si>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</si>
  <si>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</si>
  <si>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</si>
  <si>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</si>
  <si>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</si>
  <si>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</si>
  <si>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</si>
  <si>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</si>
  <si>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</si>
  <si>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</si>
  <si>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</si>
  <si>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</si>
  <si>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</si>
  <si>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</si>
  <si>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</si>
  <si>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</si>
  <si>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</si>
  <si>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</si>
  <si>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</si>
  <si>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</si>
  <si>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</si>
  <si>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</si>
  <si>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</si>
  <si>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</si>
  <si>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</si>
  <si>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</si>
  <si>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</si>
  <si>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</si>
  <si>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</si>
  <si>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</si>
  <si>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</si>
  <si>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</si>
  <si>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</si>
  <si>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</si>
  <si>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</si>
  <si>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</si>
  <si>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</si>
  <si>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</si>
  <si>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</si>
  <si>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</si>
  <si>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</si>
  <si>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</si>
  <si>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</si>
  <si>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</si>
  <si>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</si>
  <si>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</si>
  <si>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</si>
  <si>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</si>
  <si>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</si>
  <si>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</si>
  <si>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</si>
  <si>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</si>
  <si>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</si>
  <si>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</si>
  <si>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</si>
  <si>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</si>
  <si>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</si>
  <si>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</si>
  <si>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</si>
  <si>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</si>
  <si>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</si>
  <si>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</si>
  <si>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</si>
  <si>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</si>
  <si>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</si>
  <si>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</si>
  <si>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</si>
  <si>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</si>
  <si>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</si>
  <si>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</si>
  <si>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</si>
  <si>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</si>
  <si>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</si>
  <si>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</si>
  <si>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</si>
  <si>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</si>
  <si>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</si>
  <si>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</si>
  <si>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</si>
  <si>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</si>
  <si>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</si>
  <si>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</si>
  <si>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</si>
  <si>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</si>
  <si>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</si>
  <si>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</si>
  <si>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</si>
  <si>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</si>
  <si>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</si>
  <si>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</si>
  <si>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</si>
  <si>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</si>
  <si>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</si>
  <si>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</si>
  <si>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</si>
  <si>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</si>
  <si>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</si>
  <si>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</si>
  <si>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</si>
  <si>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</si>
  <si>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</si>
  <si>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</si>
  <si>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</si>
  <si>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</si>
  <si>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</si>
  <si>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</si>
  <si>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</si>
  <si>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</si>
  <si>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</si>
  <si>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</si>
  <si>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</si>
  <si>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</si>
  <si>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</si>
  <si>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</si>
  <si>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</si>
  <si>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</si>
  <si>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</si>
  <si>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</si>
  <si>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</si>
  <si>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</si>
  <si>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</si>
  <si>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</si>
  <si>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</si>
  <si>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</si>
  <si>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</si>
  <si>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</si>
  <si>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</si>
  <si>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</si>
  <si>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</si>
  <si>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</si>
  <si>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</si>
  <si>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</si>
  <si>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</si>
  <si>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</si>
  <si>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</si>
  <si>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</si>
  <si>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</si>
  <si>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</si>
  <si>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</si>
  <si>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</si>
  <si>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</si>
  <si>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</si>
  <si>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</si>
  <si>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</si>
  <si>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</si>
  <si>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</si>
  <si>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</si>
  <si>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</si>
  <si>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</si>
  <si>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</si>
  <si>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</si>
  <si>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</si>
  <si>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</si>
  <si>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</si>
  <si>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</si>
  <si>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</si>
  <si>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</si>
  <si>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</si>
  <si>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</si>
  <si>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</si>
  <si>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</si>
  <si>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</si>
  <si>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</si>
  <si>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</si>
  <si>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</si>
  <si>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</si>
  <si>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</si>
  <si>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</si>
  <si>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</si>
  <si>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</si>
  <si>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</si>
  <si>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</si>
  <si>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</si>
  <si>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</si>
  <si>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</si>
  <si>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</si>
  <si>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</si>
  <si>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</si>
  <si>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</si>
  <si>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</si>
  <si>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</si>
  <si>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</si>
  <si>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</si>
  <si>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</si>
  <si>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</si>
  <si>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</si>
  <si>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</si>
  <si>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</si>
  <si>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</si>
  <si>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</si>
  <si>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</si>
  <si>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</si>
  <si>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</si>
  <si>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</si>
  <si>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</si>
  <si>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</si>
  <si>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</si>
  <si>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</si>
  <si>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</si>
  <si>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</si>
  <si>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</si>
  <si>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</si>
  <si>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</si>
  <si>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</si>
  <si>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</si>
  <si>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</si>
  <si>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</si>
  <si>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</si>
  <si>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</si>
  <si>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</si>
  <si>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</si>
  <si>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</si>
  <si>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</si>
  <si>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</si>
  <si>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</si>
  <si>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</si>
  <si>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</si>
  <si>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</si>
  <si>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</si>
  <si>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</si>
  <si>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</si>
  <si>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</si>
  <si>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</si>
  <si>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</si>
  <si>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</si>
  <si>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</si>
  <si>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</si>
  <si>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</si>
  <si>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</si>
  <si>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</si>
  <si>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</si>
  <si>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</si>
  <si>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</si>
  <si>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</si>
  <si>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</si>
  <si>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</si>
  <si>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</si>
  <si>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</si>
  <si>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</si>
  <si>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</si>
  <si>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</si>
  <si>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</si>
  <si>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</si>
  <si>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</si>
  <si>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</si>
  <si>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</si>
  <si>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</si>
  <si>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</si>
  <si>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</si>
  <si>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</si>
  <si>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</si>
  <si>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</si>
  <si>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</si>
  <si>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</si>
  <si>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</si>
  <si>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</si>
  <si>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</si>
  <si>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</si>
  <si>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</si>
  <si>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</si>
  <si>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</si>
  <si>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</si>
  <si>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</si>
  <si>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</si>
  <si>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</si>
  <si>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</si>
  <si>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</si>
  <si>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</si>
  <si>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</si>
  <si>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</si>
  <si>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</si>
  <si>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</si>
  <si>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</si>
  <si>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</si>
  <si>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</si>
  <si>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</si>
  <si>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</si>
  <si>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</si>
  <si>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</si>
  <si>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</si>
  <si>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</si>
  <si>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</si>
  <si>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</si>
  <si>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</si>
  <si>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</si>
  <si>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</si>
  <si>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</si>
  <si>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</si>
  <si>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</si>
  <si>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</si>
  <si>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</si>
  <si>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</si>
  <si>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</si>
  <si>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</si>
  <si>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</si>
  <si>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</si>
  <si>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</si>
  <si>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</si>
  <si>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</si>
  <si>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</si>
  <si>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</si>
  <si>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</si>
  <si>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</si>
  <si>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</si>
  <si>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</si>
  <si>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</si>
  <si>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</si>
  <si>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</si>
  <si>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</si>
  <si>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</si>
  <si>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</si>
  <si>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</si>
  <si>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</si>
  <si>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</si>
  <si>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</si>
  <si>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</si>
  <si>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</si>
  <si>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</si>
  <si>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</si>
  <si>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</si>
  <si>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</si>
  <si>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</si>
  <si>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</si>
  <si>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</si>
  <si>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</si>
  <si>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</si>
  <si>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</si>
  <si>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</si>
  <si>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</si>
  <si>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</si>
  <si>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</si>
  <si>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</si>
  <si>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</si>
  <si>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</si>
  <si>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</si>
  <si>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</si>
  <si>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</si>
  <si>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</si>
  <si>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</si>
  <si>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</si>
  <si>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</si>
  <si>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</si>
  <si>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</si>
  <si>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</si>
  <si>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</si>
  <si>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</si>
  <si>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</si>
  <si>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</si>
  <si>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</si>
  <si>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</si>
  <si>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</si>
  <si>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</si>
  <si>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</si>
  <si>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</si>
  <si>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</si>
  <si>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</si>
  <si>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</si>
  <si>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</si>
  <si>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</si>
  <si>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</si>
  <si>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</si>
  <si>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</si>
  <si>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</si>
  <si>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</si>
  <si>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</si>
  <si>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</si>
  <si>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</si>
  <si>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</si>
  <si>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</si>
  <si>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</si>
  <si>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</si>
  <si>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</si>
  <si>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</si>
  <si>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</si>
  <si>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</si>
  <si>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</si>
  <si>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</si>
  <si>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</si>
  <si>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</si>
  <si>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</si>
  <si>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</si>
  <si>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</si>
  <si>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</si>
  <si>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</si>
  <si>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</si>
  <si>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</si>
  <si>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</si>
  <si>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</si>
  <si>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</si>
  <si>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</si>
  <si>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</si>
  <si>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</si>
  <si>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</si>
  <si>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</si>
  <si>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</si>
  <si>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</si>
  <si>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</si>
  <si>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</si>
  <si>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</si>
  <si>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</si>
  <si>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</si>
  <si>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</si>
  <si>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</si>
  <si>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</si>
  <si>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</si>
  <si>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</si>
  <si>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</si>
  <si>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</si>
  <si>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</si>
  <si>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</si>
  <si>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</si>
  <si>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</si>
  <si>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</si>
  <si>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</si>
  <si>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</si>
  <si>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</si>
  <si>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</si>
  <si>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</si>
  <si>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</si>
  <si>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</si>
  <si>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</si>
  <si>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</si>
  <si>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</si>
  <si>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</si>
  <si>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</si>
  <si>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</si>
  <si>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</si>
  <si>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</si>
  <si>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</si>
  <si>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</si>
  <si>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</si>
  <si>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</si>
  <si>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</si>
  <si>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</si>
  <si>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</si>
  <si>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</si>
  <si>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</si>
  <si>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</si>
  <si>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</si>
  <si>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</si>
  <si>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</si>
  <si>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</si>
  <si>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</si>
  <si>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</si>
  <si>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</si>
  <si>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</si>
  <si>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</si>
  <si>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</si>
  <si>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</si>
  <si>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</si>
  <si>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</si>
  <si>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</si>
  <si>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</si>
  <si>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</si>
  <si>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</si>
  <si>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</si>
  <si>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</si>
  <si>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</si>
  <si>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</si>
  <si>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</si>
  <si>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</si>
  <si>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</si>
  <si>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</si>
  <si>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</si>
  <si>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</si>
  <si>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</si>
  <si>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</si>
  <si>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</si>
  <si>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</si>
  <si>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</si>
  <si>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</si>
  <si>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</si>
  <si>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</si>
  <si>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</si>
  <si>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</si>
  <si>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</si>
  <si>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</si>
  <si>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</si>
  <si>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</si>
  <si>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</si>
  <si>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</si>
  <si>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</si>
  <si>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</si>
  <si>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</si>
  <si>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</si>
  <si>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</si>
  <si>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</si>
  <si>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</si>
  <si>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</si>
  <si>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</si>
  <si>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</si>
  <si>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</si>
  <si>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</si>
  <si>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</si>
  <si>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</si>
  <si>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</si>
  <si>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</si>
  <si>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</si>
  <si>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</si>
  <si>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</si>
  <si>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</si>
  <si>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</si>
  <si>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</si>
  <si>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</si>
  <si>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</si>
  <si>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</si>
  <si>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</si>
  <si>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</si>
  <si>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</si>
  <si>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</si>
  <si>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</si>
  <si>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</si>
  <si>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</si>
  <si>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</si>
  <si>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</si>
  <si>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</si>
  <si>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</si>
  <si>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</si>
  <si>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</si>
  <si>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</si>
  <si>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</si>
  <si>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</si>
  <si>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</si>
  <si>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</si>
  <si>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</si>
  <si>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</si>
  <si>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</si>
  <si>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</si>
  <si>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</si>
  <si>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</si>
  <si>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</si>
  <si>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</si>
  <si>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</si>
  <si>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</si>
  <si>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</si>
  <si>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</si>
  <si>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</si>
  <si>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</si>
  <si>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</si>
  <si>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</si>
  <si>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</si>
  <si>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</si>
  <si>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</si>
  <si>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</si>
  <si>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</si>
  <si>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</si>
  <si>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</si>
  <si>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</si>
  <si>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</si>
  <si>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</si>
  <si>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</si>
  <si>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</si>
  <si>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</si>
  <si>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</si>
  <si>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</si>
  <si>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</si>
  <si>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</si>
  <si>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</si>
  <si>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</si>
  <si>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</si>
  <si>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</si>
  <si>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</si>
  <si>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</si>
  <si>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</si>
  <si>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</si>
  <si>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</si>
  <si>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</si>
  <si>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</si>
  <si>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</si>
  <si>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</si>
  <si>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</si>
  <si>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</si>
  <si>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</si>
  <si>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</si>
  <si>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</si>
  <si>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</si>
  <si>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</si>
  <si>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</si>
  <si>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</si>
  <si>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</si>
  <si>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</si>
  <si>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</si>
  <si>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</si>
  <si>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</si>
  <si>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</si>
  <si>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</si>
  <si>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</si>
  <si>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</si>
  <si>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</si>
  <si>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</si>
  <si>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</si>
  <si>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</si>
  <si>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</si>
  <si>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</si>
  <si>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</si>
  <si>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</si>
  <si>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</si>
  <si>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</si>
  <si>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</si>
  <si>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</si>
  <si>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</si>
  <si>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</si>
  <si>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</si>
  <si>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</si>
  <si>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</si>
  <si>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</si>
  <si>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</si>
  <si>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</si>
  <si>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</si>
  <si>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</si>
  <si>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</si>
  <si>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</si>
  <si>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</si>
  <si>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</si>
  <si>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</si>
  <si>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</si>
  <si>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</si>
  <si>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</si>
  <si>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</si>
  <si>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</si>
  <si>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</si>
  <si>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</si>
  <si>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</si>
  <si>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</si>
  <si>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</si>
  <si>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</si>
  <si>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</si>
  <si>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</si>
  <si>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</si>
  <si>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</si>
  <si>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</si>
  <si>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</si>
  <si>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</si>
  <si>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</si>
  <si>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</si>
  <si>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</si>
  <si>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</si>
  <si>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</si>
  <si>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</si>
  <si>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</si>
  <si>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</si>
  <si>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</si>
  <si>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</si>
  <si>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</si>
  <si>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</si>
  <si>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</si>
  <si>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</si>
  <si>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</si>
  <si>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</si>
  <si>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</si>
  <si>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</si>
  <si>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</si>
  <si>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</si>
  <si>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</si>
  <si>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</si>
  <si>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</si>
  <si>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</si>
  <si>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</si>
  <si>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</si>
  <si>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</si>
  <si>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</si>
  <si>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</si>
  <si>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</si>
  <si>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</si>
  <si>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</si>
  <si>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</si>
  <si>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</si>
  <si>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</si>
  <si>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</si>
  <si>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</si>
  <si>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</si>
  <si>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</si>
  <si>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</si>
  <si>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</si>
  <si>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</si>
  <si>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</si>
  <si>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</si>
  <si>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</si>
  <si>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</si>
  <si>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</si>
  <si>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</si>
  <si>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</si>
  <si>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</si>
  <si>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</si>
  <si>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</si>
  <si>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</si>
  <si>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</si>
  <si>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</si>
  <si>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</si>
  <si>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</si>
  <si>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</si>
  <si>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</si>
  <si>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</si>
  <si>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</si>
  <si>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</si>
  <si>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</si>
  <si>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</si>
  <si>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</si>
  <si>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</si>
  <si>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</si>
  <si>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</si>
  <si>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</si>
  <si>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</si>
  <si>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</si>
  <si>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</si>
  <si>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</si>
  <si>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</si>
  <si>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</si>
  <si>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</si>
  <si>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</si>
  <si>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</si>
  <si>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</si>
  <si>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</si>
  <si>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</si>
  <si>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</si>
  <si>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</si>
  <si>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</si>
  <si>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</si>
  <si>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</si>
  <si>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</si>
  <si>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</si>
  <si>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</si>
  <si>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</si>
  <si>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</si>
  <si>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</si>
  <si>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</si>
  <si>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</si>
  <si>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</si>
  <si>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</si>
  <si>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</si>
  <si>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</si>
  <si>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</si>
  <si>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</si>
  <si>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</si>
  <si>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</si>
  <si>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</si>
  <si>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</si>
  <si>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</si>
  <si>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</si>
  <si>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</si>
  <si>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</si>
  <si>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</si>
  <si>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</si>
  <si>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</si>
  <si>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</si>
  <si>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</si>
  <si>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</si>
  <si>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</si>
  <si>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</si>
  <si>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</si>
  <si>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</si>
  <si>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</si>
  <si>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</si>
  <si>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</si>
  <si>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</si>
  <si>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</si>
  <si>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</si>
  <si>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</si>
  <si>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</si>
  <si>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</si>
  <si>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</si>
  <si>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</si>
  <si>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</si>
  <si>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</si>
  <si>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</si>
  <si>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</si>
  <si>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</si>
  <si>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</si>
  <si>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</si>
  <si>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</si>
  <si>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</si>
  <si>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</si>
  <si>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</si>
  <si>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</si>
  <si>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</si>
  <si>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</si>
  <si>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</si>
  <si>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</si>
  <si>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</si>
  <si>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</si>
  <si>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</si>
  <si>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</si>
  <si>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</si>
  <si>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</si>
  <si>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</si>
  <si>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</si>
  <si>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</si>
  <si>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</si>
  <si>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</si>
  <si>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</si>
  <si>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</si>
  <si>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</si>
  <si>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</si>
  <si>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</si>
  <si>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</si>
  <si>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</si>
  <si>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</si>
  <si>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</si>
  <si>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</si>
  <si>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</si>
  <si>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</si>
  <si>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</si>
  <si>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</si>
  <si>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</si>
  <si>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</si>
  <si>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</si>
  <si>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</si>
  <si>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</si>
  <si>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</si>
  <si>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</si>
  <si>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</si>
  <si>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</si>
  <si>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</si>
  <si>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</si>
  <si>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</si>
  <si>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</si>
  <si>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</si>
  <si>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</si>
  <si>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</si>
  <si>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</si>
  <si>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</si>
  <si>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</si>
  <si>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</si>
  <si>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</si>
  <si>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</si>
  <si>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</si>
  <si>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</si>
  <si>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</si>
  <si>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</si>
  <si>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</si>
  <si>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</si>
  <si>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</si>
  <si>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</si>
  <si>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</si>
  <si>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</si>
  <si>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</si>
  <si>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</si>
  <si>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</si>
  <si>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</si>
  <si>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</si>
  <si>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</si>
  <si>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</si>
  <si>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</si>
  <si>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</si>
  <si>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</si>
  <si>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</si>
  <si>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</si>
  <si>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</si>
  <si>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</si>
  <si>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</si>
  <si>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</si>
  <si>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</si>
  <si>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</si>
  <si>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</si>
  <si>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</si>
  <si>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</si>
  <si>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</si>
  <si>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</si>
  <si>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</si>
  <si>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</si>
  <si>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</si>
  <si>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</si>
  <si>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</si>
  <si>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</si>
  <si>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</si>
  <si>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</si>
  <si>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</si>
  <si>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</si>
  <si>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</si>
  <si>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</si>
  <si>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</si>
  <si>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</si>
  <si>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</si>
  <si>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</si>
  <si>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</si>
  <si>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</si>
  <si>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</si>
  <si>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</si>
  <si>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</si>
  <si>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</si>
  <si>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</si>
  <si>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</si>
  <si>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</si>
  <si>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</si>
  <si>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</si>
  <si>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</si>
  <si>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</si>
  <si>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</si>
  <si>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</si>
  <si>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</si>
  <si>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</si>
  <si>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</si>
  <si>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</si>
  <si>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</si>
  <si>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</si>
  <si>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</si>
  <si>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</si>
  <si>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</si>
  <si>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</si>
  <si>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</si>
  <si>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</si>
  <si>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</si>
  <si>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</si>
  <si>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</si>
  <si>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</si>
  <si>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</si>
  <si>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</si>
  <si>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</si>
  <si>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</si>
  <si>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</si>
  <si>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</si>
  <si>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</si>
  <si>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</si>
  <si>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</si>
  <si>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</si>
  <si>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</si>
  <si>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</si>
  <si>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</si>
  <si>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</si>
  <si>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</si>
  <si>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</si>
  <si>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</si>
  <si>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</si>
  <si>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</si>
  <si>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</si>
  <si>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</si>
  <si>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</si>
  <si>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</si>
  <si>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</si>
  <si>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</si>
  <si>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</si>
  <si>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</si>
  <si>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</si>
  <si>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</si>
  <si>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</si>
  <si>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</si>
  <si>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</si>
  <si>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</si>
  <si>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</si>
  <si>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</si>
  <si>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</si>
  <si>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</si>
  <si>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</si>
  <si>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</si>
  <si>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</si>
  <si>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</si>
  <si>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</si>
  <si>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</si>
  <si>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</si>
  <si>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</si>
  <si>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</si>
  <si>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</si>
  <si>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</si>
  <si>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</si>
  <si>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</si>
  <si>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</si>
  <si>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</si>
  <si>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</si>
  <si>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</si>
  <si>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</si>
  <si>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</si>
  <si>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</si>
  <si>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</si>
  <si>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</si>
  <si>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</si>
  <si>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</si>
  <si>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</si>
  <si>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</si>
  <si>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</si>
  <si>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</si>
  <si>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</si>
  <si>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</si>
  <si>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</si>
  <si>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</si>
  <si>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</si>
  <si>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</si>
  <si>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</si>
  <si>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</si>
  <si>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</si>
  <si>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</si>
  <si>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</si>
  <si>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</si>
  <si>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</si>
  <si>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</si>
  <si>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</si>
  <si>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</si>
  <si>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</si>
  <si>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</si>
  <si>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</si>
  <si>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</si>
  <si>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</si>
  <si>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</si>
  <si>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</si>
  <si>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</si>
  <si>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</si>
  <si>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</si>
  <si>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</si>
  <si>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</si>
  <si>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</si>
  <si>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</si>
  <si>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</si>
  <si>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</si>
  <si>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</si>
  <si>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</si>
  <si>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</si>
  <si>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</si>
  <si>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</si>
  <si>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</si>
  <si>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</si>
  <si>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</si>
  <si>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</si>
  <si>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</si>
  <si>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</si>
  <si>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</si>
  <si>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</si>
  <si>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</si>
  <si>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</si>
  <si>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</si>
  <si>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</si>
  <si>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</si>
  <si>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</si>
  <si>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</si>
  <si>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</si>
  <si>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</si>
  <si>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</si>
  <si>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</si>
  <si>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</si>
  <si>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</si>
  <si>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</si>
  <si>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</si>
  <si>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</si>
  <si>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</si>
  <si>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</si>
  <si>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</si>
  <si>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</si>
  <si>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</si>
  <si>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</si>
  <si>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</si>
  <si>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</si>
  <si>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</si>
  <si>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</si>
  <si>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</si>
  <si>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</si>
  <si>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</si>
  <si>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</si>
  <si>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</si>
  <si>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</si>
  <si>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</si>
  <si>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</si>
  <si>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</si>
  <si>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</si>
  <si>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</si>
  <si>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</si>
  <si>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</si>
  <si>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</si>
  <si>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</si>
  <si>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</si>
  <si>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</si>
  <si>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</si>
  <si>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</si>
  <si>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</si>
  <si>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</si>
  <si>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</si>
  <si>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</si>
  <si>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</si>
  <si>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</si>
  <si>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</si>
  <si>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</si>
  <si>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</si>
  <si>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</si>
  <si>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</si>
  <si>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</si>
  <si>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</si>
  <si>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</si>
  <si>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</si>
  <si>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</si>
  <si>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</si>
  <si>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</si>
  <si>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</si>
  <si>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</si>
  <si>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</si>
  <si>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</si>
  <si>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</si>
  <si>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</si>
  <si>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</si>
  <si>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</si>
  <si>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</si>
  <si>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</si>
  <si>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</si>
  <si>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</si>
  <si>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</si>
  <si>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</si>
  <si>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</si>
  <si>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</si>
  <si>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</si>
  <si>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</si>
  <si>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</si>
  <si>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</si>
  <si>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</si>
  <si>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</si>
  <si>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</si>
  <si>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</si>
  <si>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</si>
  <si>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</si>
  <si>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</si>
  <si>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</si>
  <si>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</si>
  <si>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</si>
  <si>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</si>
  <si>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</si>
  <si>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</si>
  <si>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</si>
  <si>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</si>
  <si>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</si>
  <si>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</si>
  <si>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</si>
  <si>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</si>
  <si>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</si>
  <si>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</si>
  <si>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</si>
  <si>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</si>
  <si>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</si>
  <si>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</si>
  <si>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</si>
  <si>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</si>
  <si>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</si>
  <si>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</si>
  <si>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</si>
  <si>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</si>
  <si>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</si>
  <si>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</si>
  <si>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</si>
  <si>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</si>
  <si>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</si>
  <si>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</si>
  <si>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</si>
  <si>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</si>
  <si>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</si>
  <si>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</si>
  <si>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</si>
  <si>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</si>
  <si>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</si>
  <si>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</si>
  <si>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</si>
  <si>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</si>
  <si>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</si>
  <si>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</si>
  <si>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</si>
  <si>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</si>
  <si>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</si>
  <si>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</si>
  <si>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</si>
  <si>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</si>
  <si>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</si>
  <si>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</si>
  <si>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</si>
  <si>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</si>
  <si>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</si>
  <si>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</si>
  <si>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</si>
  <si>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</si>
  <si>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</si>
  <si>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</si>
  <si>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</si>
  <si>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</si>
  <si>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</si>
  <si>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</si>
  <si>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</si>
  <si>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</si>
  <si>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</si>
  <si>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</si>
  <si>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</si>
  <si>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</si>
  <si>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</si>
  <si>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</si>
  <si>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</si>
  <si>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</si>
  <si>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</si>
  <si>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</si>
  <si>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</si>
  <si>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</si>
  <si>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</si>
  <si>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</si>
  <si>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</si>
  <si>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</si>
  <si>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</si>
  <si>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</si>
  <si>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</si>
  <si>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</si>
  <si>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</si>
  <si>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</si>
  <si>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</si>
  <si>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</si>
  <si>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</si>
  <si>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</si>
  <si>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</si>
  <si>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</si>
  <si>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</si>
  <si>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</si>
  <si>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</si>
  <si>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</si>
  <si>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</si>
  <si>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</si>
  <si>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</si>
  <si>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</si>
  <si>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</si>
  <si>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</si>
  <si>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</si>
  <si>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</si>
  <si>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</si>
  <si>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</si>
  <si>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</si>
  <si>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</si>
  <si>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</si>
  <si>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</si>
  <si>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</si>
  <si>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</si>
  <si>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</si>
  <si>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</si>
  <si>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</si>
  <si>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</si>
  <si>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</si>
  <si>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</si>
  <si>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</si>
  <si>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</si>
  <si>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</si>
  <si>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</si>
  <si>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</si>
  <si>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</si>
  <si>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</si>
  <si>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</si>
  <si>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</si>
  <si>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</si>
  <si>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</si>
  <si>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</si>
  <si>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</si>
  <si>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</si>
  <si>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</si>
  <si>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</si>
  <si>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</si>
  <si>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</si>
  <si>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</si>
  <si>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</si>
  <si>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</si>
  <si>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</si>
  <si>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</si>
  <si>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</si>
  <si>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</si>
  <si>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</si>
  <si>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</si>
  <si>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</si>
  <si>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</si>
  <si>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</si>
  <si>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</si>
  <si>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</si>
  <si>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</si>
  <si>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</si>
  <si>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</si>
  <si>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</si>
  <si>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</si>
  <si>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</si>
  <si>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</si>
  <si>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</si>
  <si>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</si>
  <si>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</si>
  <si>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</si>
  <si>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</si>
  <si>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</si>
  <si>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</si>
  <si>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</si>
  <si>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</si>
  <si>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</si>
  <si>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</si>
  <si>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</si>
  <si>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</si>
  <si>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</si>
  <si>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</si>
  <si>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</si>
  <si>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</si>
  <si>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</si>
  <si>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</si>
  <si>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</si>
  <si>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</si>
  <si>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</si>
  <si>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</si>
  <si>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</si>
  <si>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</si>
  <si>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</si>
  <si>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</si>
  <si>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</si>
  <si>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</si>
  <si>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</si>
  <si>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</si>
  <si>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</si>
  <si>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</si>
  <si>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</si>
  <si>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</si>
  <si>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</si>
  <si>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</si>
  <si>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</si>
  <si>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</si>
  <si>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</si>
  <si>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</si>
  <si>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</si>
  <si>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</si>
  <si>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</si>
  <si>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</si>
  <si>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</si>
  <si>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</si>
  <si>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</si>
  <si>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</si>
  <si>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</si>
  <si>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</si>
  <si>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</si>
  <si>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</si>
  <si>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</si>
  <si>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</si>
  <si>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</si>
  <si>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</si>
  <si>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</si>
  <si>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</si>
  <si>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</si>
  <si>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</si>
  <si>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</si>
  <si>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</si>
  <si>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</si>
  <si>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</si>
  <si>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</si>
  <si>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</si>
  <si>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</si>
  <si>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</si>
  <si>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</si>
  <si>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</si>
  <si>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</si>
  <si>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</si>
  <si>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</si>
  <si>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</si>
  <si>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</si>
  <si>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</si>
  <si>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</si>
  <si>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</si>
  <si>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</si>
  <si>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</si>
  <si>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</si>
  <si>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</si>
  <si>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</si>
  <si>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</si>
  <si>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</si>
  <si>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</si>
  <si>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</si>
  <si>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</si>
  <si>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</si>
  <si>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</si>
  <si>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</si>
  <si>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</si>
  <si>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</si>
  <si>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</si>
  <si>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</si>
  <si>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</si>
  <si>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</si>
  <si>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</si>
  <si>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</si>
  <si>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</si>
  <si>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</si>
  <si>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</si>
  <si>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</si>
  <si>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</si>
  <si>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</si>
  <si>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</si>
  <si>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</si>
  <si>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</si>
  <si>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</si>
  <si>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</si>
  <si>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</si>
  <si>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</si>
  <si>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</si>
  <si>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</si>
  <si>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</si>
  <si>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</si>
  <si>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</si>
  <si>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</si>
  <si>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</si>
  <si>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</si>
  <si>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</si>
  <si>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</si>
  <si>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</si>
  <si>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</si>
  <si>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</si>
  <si>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</si>
  <si>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</si>
  <si>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</si>
  <si>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</si>
  <si>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</si>
  <si>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</si>
  <si>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</si>
  <si>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</si>
  <si>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</si>
  <si>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</si>
  <si>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</si>
  <si>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</si>
  <si>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</si>
  <si>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</si>
  <si>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</si>
  <si>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</si>
  <si>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</si>
  <si>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</si>
  <si>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</si>
  <si>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</si>
  <si>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</si>
  <si>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</si>
  <si>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</si>
  <si>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</si>
  <si>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</si>
  <si>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</si>
  <si>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</si>
  <si>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</si>
  <si>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</si>
  <si>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</si>
  <si>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</si>
  <si>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</si>
  <si>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</si>
  <si>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</si>
  <si>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</si>
  <si>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</si>
  <si>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</si>
  <si>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</si>
  <si>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</si>
  <si>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</si>
  <si>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</si>
  <si>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</si>
  <si>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</si>
  <si>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</si>
  <si>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</si>
  <si>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</si>
  <si>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</si>
  <si>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</si>
  <si>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</si>
  <si>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</si>
  <si>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</si>
  <si>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</si>
  <si>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</si>
  <si>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</si>
  <si>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</si>
  <si>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</si>
  <si>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</si>
  <si>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</si>
  <si>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</si>
  <si>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</si>
  <si>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</si>
  <si>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</si>
  <si>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</si>
  <si>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</si>
  <si>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</si>
  <si>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</si>
  <si>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</si>
  <si>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</si>
  <si>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</si>
  <si>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</si>
  <si>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</si>
  <si>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</si>
  <si>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</si>
  <si>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</si>
  <si>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</si>
  <si>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</si>
  <si>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</si>
  <si>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</si>
  <si>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</si>
  <si>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</si>
  <si>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</si>
  <si>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</si>
  <si>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</si>
  <si>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</si>
  <si>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</si>
  <si>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</si>
  <si>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</si>
  <si>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</si>
  <si>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</si>
  <si>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</si>
  <si>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</si>
  <si>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</si>
  <si>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</si>
  <si>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</si>
  <si>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</si>
  <si>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</si>
  <si>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</si>
  <si>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</si>
  <si>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</si>
  <si>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</si>
  <si>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</si>
  <si>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</si>
  <si>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</si>
  <si>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</si>
  <si>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</si>
  <si>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</si>
  <si>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</si>
  <si>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</si>
  <si>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</si>
  <si>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</si>
  <si>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</si>
  <si>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</si>
  <si>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</si>
  <si>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</si>
  <si>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</si>
  <si>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</si>
  <si>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</si>
  <si>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</si>
  <si>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</si>
  <si>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</si>
  <si>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</si>
  <si>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</si>
  <si>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</si>
  <si>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</si>
  <si>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</si>
  <si>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</si>
  <si>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</si>
  <si>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</si>
  <si>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</si>
  <si>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</si>
  <si>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</si>
  <si>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</si>
  <si>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</si>
  <si>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</si>
  <si>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</si>
  <si>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</si>
  <si>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</si>
  <si>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</si>
  <si>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</si>
  <si>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</si>
  <si>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</si>
  <si>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</si>
  <si>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</si>
  <si>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</si>
  <si>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</si>
  <si>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</si>
  <si>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</si>
  <si>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</si>
  <si>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</si>
  <si>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</si>
  <si>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</si>
  <si>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</si>
  <si>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</si>
  <si>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</si>
  <si>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</si>
  <si>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</si>
  <si>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</si>
  <si>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</si>
  <si>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</si>
  <si>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</si>
  <si>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</si>
  <si>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</si>
  <si>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</si>
  <si>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</si>
  <si>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</si>
  <si>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</si>
  <si>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</si>
  <si>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</si>
  <si>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</si>
  <si>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</si>
  <si>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</si>
  <si>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</si>
  <si>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</si>
  <si>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</si>
  <si>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</si>
  <si>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</si>
  <si>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</si>
  <si>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</si>
  <si>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</si>
  <si>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</si>
  <si>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</si>
  <si>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</si>
  <si>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</si>
  <si>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</si>
  <si>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</si>
  <si>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</si>
  <si>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</si>
  <si>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</si>
  <si>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</si>
  <si>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</si>
  <si>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</si>
  <si>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</si>
  <si>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</si>
  <si>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</si>
  <si>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</si>
  <si>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</si>
  <si>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</si>
  <si>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</si>
  <si>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</si>
  <si>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</si>
  <si>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</si>
  <si>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</si>
  <si>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</si>
  <si>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</si>
  <si>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</si>
  <si>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</si>
  <si>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</si>
  <si>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</si>
  <si>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</si>
  <si>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</si>
  <si>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</si>
  <si>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</si>
  <si>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</si>
  <si>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</si>
  <si>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</si>
  <si>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</si>
  <si>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</si>
  <si>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</si>
  <si>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</si>
  <si>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</si>
  <si>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</si>
  <si>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</si>
  <si>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</si>
  <si>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</si>
  <si>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</si>
  <si>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</si>
  <si>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</si>
  <si>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</si>
  <si>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</si>
  <si>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</si>
  <si>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</si>
  <si>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</si>
  <si>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</si>
  <si>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</si>
  <si>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</si>
  <si>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</si>
  <si>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</si>
  <si>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</si>
  <si>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</si>
  <si>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</si>
  <si>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</si>
  <si>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</si>
  <si>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</si>
  <si>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</si>
  <si>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</si>
  <si>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</si>
  <si>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</si>
  <si>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</si>
  <si>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</si>
  <si>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</si>
  <si>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</si>
  <si>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</si>
  <si>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</si>
  <si>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</si>
  <si>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</si>
  <si>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</si>
  <si>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</si>
  <si>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</si>
  <si>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</si>
  <si>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</si>
  <si>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</si>
  <si>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</si>
  <si>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</si>
  <si>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</si>
  <si>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</si>
  <si>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</si>
  <si>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</si>
  <si>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</si>
  <si>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</si>
  <si>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</si>
  <si>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</si>
  <si>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</si>
  <si>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</si>
  <si>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</si>
  <si>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</si>
  <si>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</si>
  <si>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</si>
  <si>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</si>
  <si>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</si>
  <si>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</si>
  <si>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</si>
  <si>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</si>
  <si>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</si>
  <si>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</si>
  <si>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</si>
  <si>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</si>
  <si>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</si>
  <si>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</si>
  <si>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</si>
  <si>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</si>
  <si>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</si>
  <si>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</si>
  <si>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</si>
  <si>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</si>
  <si>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</si>
  <si>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</si>
  <si>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</si>
  <si>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</si>
  <si>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</si>
  <si>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</si>
  <si>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</si>
  <si>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</si>
  <si>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</si>
  <si>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</si>
  <si>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</si>
  <si>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</si>
  <si>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</si>
  <si>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</si>
  <si>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</si>
  <si>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</si>
  <si>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</si>
  <si>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</si>
  <si>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</si>
  <si>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</si>
  <si>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</si>
  <si>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</si>
  <si>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</si>
  <si>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</si>
  <si>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</si>
  <si>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</si>
  <si>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</si>
  <si>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</si>
  <si>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</si>
  <si>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</si>
  <si>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</si>
  <si>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</si>
  <si>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</si>
  <si>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</si>
  <si>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</si>
  <si>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</si>
  <si>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</si>
  <si>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</si>
  <si>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</si>
  <si>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</si>
  <si>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</si>
  <si>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</si>
  <si>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</si>
  <si>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</si>
  <si>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</si>
  <si>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</si>
  <si>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</si>
  <si>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</si>
  <si>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</si>
  <si>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</si>
  <si>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</si>
  <si>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</si>
  <si>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</si>
  <si>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</si>
  <si>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</si>
  <si>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</si>
  <si>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</si>
  <si>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</si>
  <si>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</si>
  <si>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</si>
  <si>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</si>
  <si>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</si>
  <si>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</si>
  <si>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</si>
  <si>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</si>
  <si>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</si>
  <si>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</si>
  <si>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</si>
  <si>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</si>
  <si>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</si>
  <si>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</si>
  <si>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</si>
  <si>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</si>
  <si>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</si>
  <si>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</si>
  <si>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</si>
  <si>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</si>
  <si>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</si>
  <si>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</si>
  <si>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</si>
  <si>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</si>
  <si>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</si>
  <si>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</si>
  <si>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</si>
  <si>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</si>
  <si>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</si>
  <si>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</si>
  <si>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</si>
  <si>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</si>
  <si>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</si>
  <si>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</si>
  <si>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</si>
  <si>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</si>
  <si>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</si>
  <si>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</si>
  <si>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</si>
  <si>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</si>
  <si>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</si>
  <si>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</si>
  <si>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</si>
  <si>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</si>
  <si>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</si>
  <si>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</si>
  <si>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</si>
  <si>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</si>
  <si>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</si>
  <si>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</si>
  <si>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</si>
  <si>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</si>
  <si>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</si>
  <si>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</si>
  <si>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</si>
  <si>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</si>
  <si>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</si>
  <si>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</si>
  <si>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</si>
  <si>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</si>
  <si>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</si>
  <si>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</si>
  <si>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</si>
  <si>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</si>
  <si>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</si>
  <si>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</si>
  <si>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</si>
  <si>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</si>
  <si>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</si>
  <si>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</si>
  <si>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</si>
  <si>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</si>
  <si>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</si>
  <si>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</si>
  <si>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</si>
  <si>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</si>
  <si>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</si>
  <si>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</si>
  <si>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</si>
  <si>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</si>
  <si>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</si>
  <si>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</si>
  <si>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</si>
  <si>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</si>
  <si>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</si>
  <si>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</si>
  <si>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</si>
  <si>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</si>
  <si>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</si>
  <si>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</si>
  <si>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</si>
  <si>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</si>
  <si>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</si>
  <si>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</si>
  <si>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</si>
  <si>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</si>
  <si>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</si>
  <si>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</si>
  <si>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</si>
  <si>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</si>
  <si>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</si>
  <si>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</si>
  <si>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</si>
  <si>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</si>
  <si>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</si>
  <si>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</si>
  <si>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</si>
  <si>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</si>
  <si>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</si>
  <si>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</si>
  <si>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</si>
  <si>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</si>
  <si>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</si>
  <si>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</si>
  <si>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</si>
  <si>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</si>
  <si>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</si>
  <si>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</si>
  <si>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</si>
  <si>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</si>
  <si>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</si>
  <si>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</si>
  <si>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</si>
  <si>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</si>
  <si>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</si>
  <si>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</si>
  <si>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</si>
  <si>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</si>
  <si>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</si>
  <si>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</si>
  <si>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</si>
  <si>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</si>
  <si>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</si>
  <si>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</si>
  <si>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</si>
  <si>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</si>
  <si>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</si>
  <si>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</si>
  <si>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</si>
  <si>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</si>
  <si>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</si>
  <si>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</si>
  <si>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</si>
  <si>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</si>
  <si>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</si>
  <si>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</si>
  <si>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</si>
  <si>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</si>
  <si>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</si>
  <si>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</si>
  <si>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</si>
  <si>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</si>
  <si>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</si>
  <si>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</si>
  <si>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</si>
  <si>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</si>
  <si>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</si>
  <si>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</si>
  <si>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</si>
  <si>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</si>
  <si>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</si>
  <si>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</si>
  <si>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</si>
  <si>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</si>
  <si>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</si>
  <si>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</si>
  <si>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</si>
  <si>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</si>
  <si>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</si>
  <si>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</si>
  <si>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</si>
  <si>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</si>
  <si>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</si>
  <si>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</si>
  <si>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</si>
  <si>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</si>
  <si>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</si>
  <si>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</si>
  <si>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</si>
  <si>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</si>
  <si>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</si>
  <si>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</si>
  <si>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</si>
  <si>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</si>
  <si>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</si>
  <si>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</si>
  <si>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</si>
  <si>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</si>
  <si>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</si>
  <si>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</si>
  <si>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</si>
  <si>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</si>
  <si>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</si>
  <si>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</si>
  <si>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</si>
  <si>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</si>
  <si>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</si>
  <si>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</si>
  <si>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</si>
  <si>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</si>
  <si>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</si>
  <si>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</si>
  <si>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</si>
  <si>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</si>
  <si>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</si>
  <si>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</si>
  <si>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</si>
  <si>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</si>
  <si>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</si>
  <si>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</si>
  <si>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</si>
  <si>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</si>
  <si>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</si>
  <si>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</si>
  <si>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</si>
  <si>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</si>
  <si>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</si>
  <si>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</si>
  <si>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</si>
  <si>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</si>
  <si>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</si>
  <si>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</si>
  <si>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</si>
  <si>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</si>
  <si>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</si>
  <si>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</si>
  <si>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</si>
  <si>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</si>
  <si>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</si>
  <si>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</si>
  <si>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</si>
  <si>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</si>
  <si>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</si>
  <si>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</si>
  <si>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</si>
  <si>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</si>
  <si>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</si>
  <si>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</si>
  <si>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</si>
  <si>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</si>
  <si>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</si>
  <si>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</si>
  <si>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</si>
  <si>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</si>
  <si>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</si>
  <si>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</si>
  <si>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</si>
  <si>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</si>
  <si>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</si>
  <si>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</si>
  <si>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</si>
  <si>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</si>
  <si>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</si>
  <si>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</si>
  <si>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</si>
  <si>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</si>
  <si>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</si>
  <si>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</si>
  <si>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</si>
  <si>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</si>
  <si>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</si>
  <si>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</si>
  <si>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</si>
  <si>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</si>
  <si>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</si>
  <si>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</si>
  <si>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</si>
  <si>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</si>
  <si>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</si>
  <si>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</si>
  <si>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</si>
  <si>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</si>
  <si>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</si>
  <si>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</si>
  <si>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</si>
  <si>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</si>
  <si>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</si>
  <si>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</si>
  <si>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</si>
  <si>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</si>
  <si>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</si>
  <si>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</si>
  <si>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</si>
  <si>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</si>
  <si>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</si>
  <si>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</si>
  <si>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</si>
  <si>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</si>
  <si>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</si>
  <si>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</si>
  <si>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</si>
  <si>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</si>
  <si>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</si>
  <si>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</si>
  <si>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</si>
  <si>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</si>
  <si>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</si>
  <si>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</si>
  <si>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</si>
  <si>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</si>
  <si>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</si>
  <si>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</si>
  <si>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</si>
  <si>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</si>
  <si>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</si>
  <si>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</si>
  <si>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</si>
  <si>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</si>
  <si>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</si>
  <si>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</si>
  <si>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</si>
  <si>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</si>
  <si>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</si>
  <si>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</si>
  <si>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</si>
  <si>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</si>
  <si>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</si>
  <si>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</si>
  <si>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</si>
  <si>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</si>
  <si>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</si>
  <si>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</si>
  <si>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</si>
  <si>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</si>
  <si>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</si>
  <si>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</si>
  <si>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</si>
  <si>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</si>
  <si>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</si>
  <si>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</si>
  <si>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</si>
  <si>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</si>
  <si>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</si>
  <si>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</si>
  <si>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</si>
  <si>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</si>
  <si>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</si>
  <si>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</si>
  <si>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</si>
  <si>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</si>
  <si>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</si>
  <si>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</si>
  <si>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</si>
  <si>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</si>
  <si>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</si>
  <si>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</si>
  <si>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</si>
  <si>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</si>
  <si>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</si>
  <si>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</si>
  <si>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</si>
  <si>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</si>
  <si>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</si>
  <si>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</si>
  <si>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</si>
  <si>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</si>
  <si>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</si>
  <si>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</si>
  <si>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</si>
  <si>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</si>
  <si>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</si>
  <si>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</si>
  <si>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</si>
  <si>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</si>
  <si>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</si>
  <si>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</si>
  <si>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</si>
  <si>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</si>
  <si>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</si>
  <si>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</si>
  <si>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</si>
  <si>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</si>
  <si>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</si>
  <si>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</si>
  <si>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</si>
  <si>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</si>
  <si>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</si>
  <si>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</si>
  <si>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</si>
  <si>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</si>
  <si>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</si>
  <si>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</si>
  <si>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</si>
  <si>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</si>
  <si>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</si>
  <si>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</si>
  <si>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</si>
  <si>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</si>
  <si>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</si>
  <si>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</si>
  <si>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</si>
  <si>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</si>
  <si>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</si>
  <si>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</si>
  <si>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</si>
  <si>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</si>
  <si>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</si>
  <si>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</si>
  <si>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</si>
  <si>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</si>
  <si>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</si>
  <si>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</si>
  <si>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</si>
  <si>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</si>
  <si>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</si>
  <si>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</si>
  <si>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</si>
  <si>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</si>
  <si>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</si>
  <si>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</si>
  <si>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</si>
  <si>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</si>
  <si>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</si>
  <si>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</si>
  <si>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</si>
  <si>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</si>
  <si>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</si>
  <si>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</si>
  <si>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</si>
  <si>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</si>
  <si>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</si>
  <si>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</si>
  <si>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</si>
  <si>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</si>
  <si>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</si>
  <si>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</si>
  <si>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</si>
  <si>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</si>
  <si>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</si>
  <si>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</si>
  <si>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</si>
  <si>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</si>
  <si>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</si>
  <si>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</si>
  <si>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</si>
  <si>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</si>
  <si>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</si>
  <si>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</si>
  <si>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</si>
  <si>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</si>
  <si>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</si>
  <si>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</si>
  <si>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</si>
  <si>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</si>
  <si>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</si>
  <si>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</si>
  <si>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</si>
  <si>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</si>
  <si>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</si>
  <si>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</si>
  <si>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</si>
  <si>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</si>
  <si>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</si>
  <si>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</si>
  <si>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</si>
  <si>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</si>
  <si>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</si>
  <si>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</si>
  <si>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</si>
  <si>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</si>
  <si>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</si>
  <si>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</si>
  <si>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</si>
  <si>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</si>
  <si>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</si>
  <si>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</si>
  <si>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</si>
  <si>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</si>
  <si>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</si>
  <si>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</si>
  <si>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</si>
  <si>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</si>
  <si>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</si>
  <si>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</si>
  <si>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</si>
  <si>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</si>
  <si>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</si>
  <si>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</si>
  <si>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</si>
  <si>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</si>
  <si>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</si>
  <si>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</si>
  <si>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</si>
  <si>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</si>
  <si>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</si>
  <si>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</si>
  <si>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</si>
  <si>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</si>
  <si>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</si>
  <si>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</si>
  <si>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</si>
  <si>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</si>
  <si>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</si>
  <si>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</si>
  <si>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</si>
  <si>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</si>
  <si>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</si>
  <si>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</si>
  <si>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</si>
  <si>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</si>
  <si>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</si>
  <si>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</si>
  <si>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</si>
  <si>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</si>
  <si>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</si>
  <si>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</si>
  <si>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</si>
  <si>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</si>
  <si>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</si>
  <si>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</si>
  <si>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</si>
  <si>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</si>
  <si>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</si>
  <si>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</si>
  <si>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</si>
  <si>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</si>
  <si>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</si>
  <si>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</si>
  <si>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</si>
  <si>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</si>
  <si>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</si>
  <si>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</si>
  <si>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</si>
  <si>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</si>
  <si>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</si>
  <si>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</si>
  <si>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</si>
  <si>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</si>
  <si>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</si>
  <si>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</si>
  <si>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</si>
  <si>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</si>
  <si>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</si>
  <si>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</si>
  <si>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</si>
  <si>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</si>
  <si>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</si>
  <si>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</si>
  <si>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</si>
  <si>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</si>
  <si>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</si>
  <si>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</si>
  <si>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</si>
  <si>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</si>
  <si>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</si>
  <si>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</si>
  <si>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</si>
  <si>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</si>
  <si>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</si>
  <si>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</si>
  <si>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</si>
  <si>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</si>
  <si>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</si>
  <si>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</si>
  <si>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</si>
  <si>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</si>
  <si>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</si>
  <si>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</si>
  <si>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</si>
  <si>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</si>
  <si>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</si>
  <si>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</si>
  <si>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</si>
  <si>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</si>
  <si>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</si>
  <si>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</si>
  <si>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</si>
  <si>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</si>
  <si>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</si>
  <si>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</si>
  <si>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</si>
  <si>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</si>
  <si>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</si>
  <si>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</si>
  <si>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</si>
  <si>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</si>
  <si>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</si>
  <si>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</si>
  <si>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</si>
  <si>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</si>
  <si>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</si>
  <si>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</si>
  <si>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</si>
  <si>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</si>
  <si>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</si>
  <si>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</si>
  <si>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</si>
  <si>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</si>
  <si>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</si>
  <si>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</si>
  <si>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</si>
  <si>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</si>
  <si>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</si>
  <si>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</si>
  <si>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</si>
  <si>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</si>
  <si>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</si>
  <si>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</si>
  <si>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</si>
  <si>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</si>
  <si>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</si>
  <si>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</si>
  <si>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</si>
  <si>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</si>
  <si>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</si>
  <si>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</si>
  <si>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</si>
  <si>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</si>
  <si>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</si>
  <si>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</si>
  <si>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</si>
  <si>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</si>
  <si>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</si>
  <si>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</si>
  <si>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</si>
  <si>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</si>
  <si>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</si>
  <si>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</si>
  <si>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</si>
  <si>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</si>
  <si>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</si>
  <si>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</si>
  <si>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</si>
  <si>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</si>
  <si>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</si>
  <si>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</si>
  <si>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</si>
  <si>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</si>
  <si>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</si>
  <si>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</si>
  <si>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</si>
  <si>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</si>
  <si>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</si>
  <si>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</si>
  <si>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</si>
  <si>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</si>
  <si>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</si>
  <si>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</si>
  <si>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</si>
  <si>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</si>
  <si>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</si>
  <si>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</si>
  <si>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</si>
  <si>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</si>
  <si>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</si>
  <si>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</si>
  <si>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</si>
  <si>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</si>
  <si>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</si>
  <si>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</si>
  <si>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</si>
  <si>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</si>
  <si>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</si>
  <si>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</si>
  <si>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</si>
  <si>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</si>
  <si>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</si>
  <si>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</si>
  <si>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</si>
  <si>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</si>
  <si>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</si>
  <si>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</si>
  <si>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</si>
  <si>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</si>
  <si>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</si>
  <si>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</si>
  <si>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</si>
  <si>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</si>
  <si>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</si>
  <si>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</si>
  <si>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</si>
  <si>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</si>
  <si>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</si>
  <si>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</si>
  <si>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</si>
  <si>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</si>
  <si>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</si>
  <si>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</si>
  <si>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</si>
  <si>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</si>
  <si>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</si>
  <si>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</si>
  <si>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</si>
  <si>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</si>
  <si>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</si>
  <si>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</si>
  <si>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</si>
  <si>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</si>
  <si>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</si>
  <si>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</si>
  <si>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</si>
  <si>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</si>
  <si>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</si>
  <si>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</si>
  <si>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</si>
  <si>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</si>
  <si>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</si>
  <si>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</si>
  <si>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</si>
  <si>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</si>
  <si>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</si>
  <si>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</si>
  <si>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</si>
  <si>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</si>
  <si>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</si>
  <si>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</si>
  <si>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</si>
  <si>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</si>
  <si>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</si>
  <si>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</si>
  <si>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</si>
  <si>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</si>
  <si>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</si>
  <si>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</si>
  <si>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</si>
  <si>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</si>
  <si>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</si>
  <si>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</si>
  <si>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</si>
  <si>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</si>
  <si>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</si>
  <si>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</si>
  <si>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</si>
  <si>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</si>
  <si>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</si>
  <si>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</si>
  <si>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</si>
  <si>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</si>
  <si>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</si>
  <si>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</si>
  <si>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</si>
  <si>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</si>
  <si>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</si>
  <si>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</si>
  <si>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</si>
  <si>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</si>
  <si>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</si>
  <si>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</si>
  <si>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</si>
  <si>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</si>
  <si>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</si>
  <si>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</si>
  <si>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</si>
  <si>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</si>
  <si>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</si>
  <si>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</si>
  <si>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</si>
  <si>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</si>
  <si>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</si>
  <si>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</si>
  <si>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</si>
  <si>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</si>
  <si>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</si>
  <si>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</si>
  <si>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</si>
  <si>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</si>
  <si>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</si>
  <si>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</si>
  <si>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</si>
  <si>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</si>
  <si>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</si>
  <si>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</si>
  <si>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</si>
  <si>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</si>
  <si>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</si>
  <si>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</si>
  <si>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</si>
  <si>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</si>
  <si>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</si>
  <si>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</si>
  <si>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</si>
  <si>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</si>
  <si>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</si>
  <si>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</si>
  <si>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</si>
  <si>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</si>
  <si>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</si>
  <si>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</si>
  <si>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</si>
  <si>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</si>
  <si>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</si>
  <si>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</si>
  <si>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</si>
  <si>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</si>
  <si>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</si>
  <si>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</si>
  <si>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</si>
  <si>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</si>
  <si>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</si>
  <si>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</si>
  <si>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</si>
  <si>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</si>
  <si>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</si>
  <si>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</si>
  <si>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</si>
  <si>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</si>
  <si>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</si>
  <si>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</si>
  <si>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</si>
  <si>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</si>
  <si>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</si>
  <si>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</si>
  <si>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</si>
  <si>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</si>
  <si>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</si>
  <si>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</si>
  <si>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</si>
  <si>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</si>
  <si>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</si>
  <si>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</si>
  <si>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</si>
  <si>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</si>
  <si>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</si>
  <si>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</si>
  <si>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</si>
  <si>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</si>
  <si>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</si>
  <si>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</si>
  <si>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</si>
  <si>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</si>
  <si>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</si>
  <si>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</si>
  <si>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</si>
  <si>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</si>
  <si>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</si>
  <si>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</si>
  <si>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</si>
  <si>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</si>
  <si>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</si>
  <si>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</si>
  <si>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</si>
  <si>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</si>
  <si>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</si>
  <si>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</si>
  <si>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</si>
  <si>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</si>
  <si>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</si>
  <si>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</si>
  <si>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</si>
  <si>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</si>
  <si>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</si>
  <si>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</si>
  <si>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</si>
  <si>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</si>
  <si>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</si>
  <si>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</si>
  <si>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</si>
  <si>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</si>
  <si>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</si>
  <si>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</si>
  <si>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</si>
  <si>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</si>
  <si>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</si>
  <si>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</si>
  <si>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</si>
  <si>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</si>
  <si>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</si>
  <si>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</si>
  <si>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</si>
  <si>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</si>
  <si>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</si>
  <si>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</si>
  <si>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</si>
  <si>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</si>
  <si>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</si>
  <si>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</si>
  <si>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</si>
  <si>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</si>
  <si>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</si>
  <si>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</si>
  <si>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</si>
  <si>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</si>
  <si>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</si>
  <si>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</si>
  <si>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</si>
  <si>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</si>
  <si>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</si>
  <si>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</si>
  <si>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</si>
  <si>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</si>
  <si>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</si>
  <si>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</si>
  <si>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</si>
  <si>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</si>
  <si>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</si>
  <si>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</si>
  <si>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</si>
  <si>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</si>
  <si>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</si>
  <si>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</si>
  <si>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</si>
  <si>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</si>
  <si>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</si>
  <si>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</si>
  <si>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</si>
  <si>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</si>
  <si>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</si>
  <si>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</si>
  <si>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</si>
  <si>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</si>
  <si>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</si>
  <si>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</si>
  <si>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</si>
  <si>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</si>
  <si>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</si>
  <si>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</si>
  <si>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</si>
  <si>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</si>
  <si>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</si>
  <si>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</si>
  <si>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</si>
  <si>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</si>
  <si>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</si>
  <si>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</si>
  <si>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</si>
  <si>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</si>
  <si>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</si>
  <si>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</si>
  <si>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</si>
  <si>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</si>
  <si>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</si>
  <si>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</si>
  <si>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</si>
  <si>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</si>
  <si>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</si>
  <si>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</si>
  <si>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</si>
  <si>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</si>
  <si>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</si>
  <si>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</si>
  <si>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</si>
  <si>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</si>
  <si>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</si>
  <si>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</si>
  <si>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</si>
  <si>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</si>
  <si>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</si>
  <si>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</si>
  <si>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</si>
  <si>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</si>
  <si>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</si>
  <si>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</si>
  <si>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</si>
  <si>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</si>
  <si>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</si>
  <si>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</si>
  <si>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</si>
  <si>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</si>
  <si>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</si>
  <si>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</si>
  <si>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</si>
  <si>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</si>
  <si>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</si>
  <si>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</si>
  <si>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</si>
  <si>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</si>
  <si>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</si>
  <si>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</si>
  <si>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</si>
  <si>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</si>
  <si>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</si>
  <si>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</si>
  <si>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</si>
  <si>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</si>
  <si>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</si>
  <si>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</si>
  <si>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</si>
  <si>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</si>
  <si>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</si>
  <si>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</si>
  <si>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</si>
  <si>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</si>
  <si>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</si>
  <si>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</si>
  <si>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</si>
  <si>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</si>
  <si>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</si>
  <si>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</si>
  <si>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</si>
  <si>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</si>
  <si>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</si>
  <si>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</si>
  <si>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</si>
  <si>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</si>
  <si>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</si>
  <si>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</si>
  <si>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</si>
  <si>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</si>
  <si>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</si>
  <si>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</si>
  <si>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</si>
  <si>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</si>
  <si>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</si>
  <si>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</si>
  <si>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</si>
  <si>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</si>
  <si>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</si>
  <si>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</si>
  <si>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</si>
  <si>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</si>
  <si>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</si>
  <si>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</si>
  <si>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</si>
  <si>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</si>
  <si>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</si>
  <si>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</si>
  <si>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</si>
  <si>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</si>
  <si>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</si>
  <si>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</si>
  <si>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</si>
  <si>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</si>
  <si>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</si>
  <si>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</si>
  <si>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</si>
  <si>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</si>
  <si>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</si>
  <si>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</si>
  <si>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</si>
  <si>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</si>
  <si>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</si>
  <si>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</si>
  <si>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</si>
  <si>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</si>
  <si>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</si>
  <si>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</si>
  <si>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</si>
  <si>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</si>
  <si>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</si>
  <si>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</si>
  <si>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</si>
  <si>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</si>
  <si>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</si>
  <si>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</si>
  <si>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</si>
  <si>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</si>
  <si>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</si>
  <si>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</si>
  <si>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</si>
  <si>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</si>
  <si>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</si>
  <si>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</si>
  <si>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</si>
  <si>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</si>
  <si>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</si>
  <si>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</si>
  <si>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</si>
  <si>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</si>
  <si>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</si>
  <si>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</si>
  <si>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</si>
  <si>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</si>
  <si>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</si>
  <si>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</si>
  <si>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</si>
  <si>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</si>
  <si>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</si>
  <si>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</si>
  <si>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</si>
  <si>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</si>
  <si>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</si>
  <si>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</si>
  <si>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</si>
  <si>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</si>
  <si>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</si>
  <si>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</si>
  <si>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</si>
  <si>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</si>
  <si>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</si>
  <si>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</si>
  <si>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</si>
  <si>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</si>
  <si>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</si>
  <si>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</si>
  <si>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</si>
  <si>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</si>
  <si>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</si>
  <si>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</si>
  <si>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</si>
  <si>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</si>
  <si>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</si>
  <si>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</si>
  <si>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</si>
  <si>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</si>
  <si>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</si>
  <si>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</si>
  <si>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</si>
  <si>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</si>
  <si>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</si>
  <si>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</si>
  <si>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</si>
  <si>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</si>
  <si>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</si>
  <si>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</si>
  <si>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</si>
  <si>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</si>
  <si>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</si>
  <si>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</si>
  <si>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</si>
  <si>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</si>
  <si>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</si>
  <si>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</si>
  <si>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</si>
  <si>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</si>
  <si>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</si>
  <si>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</si>
  <si>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</si>
  <si>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</si>
  <si>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</si>
  <si>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</si>
  <si>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</si>
  <si>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</si>
  <si>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</si>
  <si>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</si>
  <si>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</si>
  <si>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</si>
  <si>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</si>
  <si>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</si>
  <si>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</si>
  <si>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</si>
  <si>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</si>
  <si>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</si>
  <si>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</si>
  <si>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</si>
  <si>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</si>
  <si>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</si>
  <si>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</si>
  <si>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</si>
  <si>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</si>
  <si>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</si>
  <si>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</si>
  <si>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</si>
  <si>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</si>
  <si>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</si>
  <si>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</si>
  <si>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</si>
  <si>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</si>
  <si>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</si>
  <si>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</si>
  <si>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</si>
  <si>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</si>
  <si>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</si>
  <si>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</si>
  <si>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</si>
  <si>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</si>
  <si>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</si>
  <si>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</si>
  <si>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</si>
  <si>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</si>
  <si>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</si>
  <si>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</si>
  <si>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</si>
  <si>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</si>
  <si>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</si>
  <si>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</si>
  <si>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</si>
  <si>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</si>
  <si>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</si>
  <si>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</si>
  <si>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</si>
  <si>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</si>
  <si>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</si>
  <si>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</si>
  <si>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</si>
  <si>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</si>
  <si>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</si>
  <si>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</si>
  <si>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</si>
  <si>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</si>
  <si>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</si>
  <si>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</si>
  <si>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</si>
  <si>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</si>
  <si>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</si>
  <si>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</si>
  <si>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</si>
  <si>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</si>
  <si>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</si>
  <si>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</si>
  <si>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</si>
  <si>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</si>
  <si>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</si>
  <si>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</si>
  <si>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</si>
  <si>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</si>
  <si>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</si>
  <si>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</si>
  <si>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</si>
  <si>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</si>
  <si>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</si>
  <si>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</si>
  <si>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</si>
  <si>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</si>
  <si>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</si>
  <si>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</si>
  <si>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</si>
  <si>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</si>
  <si>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</si>
  <si>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</si>
  <si>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</si>
  <si>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</si>
  <si>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</si>
  <si>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</si>
  <si>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</si>
  <si>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</si>
  <si>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</si>
  <si>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</si>
  <si>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</si>
  <si>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</si>
  <si>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</si>
  <si>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</si>
  <si>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</si>
  <si>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</si>
  <si>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</si>
  <si>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</si>
  <si>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</si>
  <si>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</si>
  <si>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</si>
  <si>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</si>
  <si>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</si>
  <si>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</si>
  <si>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</si>
  <si>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</si>
  <si>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</si>
  <si>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</si>
  <si>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</si>
  <si>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</si>
  <si>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</si>
  <si>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</si>
  <si>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</si>
  <si>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</si>
  <si>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</si>
  <si>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</si>
  <si>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</si>
  <si>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</si>
  <si>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</si>
  <si>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</si>
  <si>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</si>
  <si>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</si>
  <si>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</si>
  <si>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</si>
  <si>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</si>
  <si>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</si>
  <si>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</si>
  <si>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</si>
  <si>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</si>
  <si>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</si>
  <si>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</si>
  <si>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</si>
  <si>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</si>
  <si>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</si>
  <si>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</si>
  <si>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</si>
  <si>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</si>
  <si>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</si>
  <si>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</si>
  <si>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</si>
  <si>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</si>
  <si>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</si>
  <si>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</si>
  <si>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</si>
  <si>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</si>
  <si>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</si>
  <si>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</si>
  <si>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</si>
  <si>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</si>
  <si>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</si>
  <si>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</si>
  <si>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</si>
  <si>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</si>
  <si>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</si>
  <si>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</si>
  <si>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</si>
  <si>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</si>
  <si>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</si>
  <si>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</si>
  <si>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</si>
  <si>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</si>
  <si>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</si>
  <si>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</si>
  <si>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</si>
  <si>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</si>
  <si>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</si>
  <si>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</si>
  <si>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</si>
  <si>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</si>
  <si>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</si>
  <si>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</si>
  <si>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</si>
  <si>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</si>
  <si>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</si>
  <si>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</si>
  <si>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</si>
  <si>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</si>
  <si>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</si>
  <si>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</si>
  <si>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</si>
  <si>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</si>
  <si>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</si>
  <si>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</si>
  <si>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</si>
  <si>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</si>
  <si>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</si>
  <si>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</si>
  <si>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</si>
  <si>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</si>
  <si>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</si>
  <si>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</si>
  <si>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</si>
  <si>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</si>
  <si>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</si>
  <si>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</si>
  <si>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</si>
  <si>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</si>
  <si>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</si>
  <si>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</si>
  <si>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</si>
  <si>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</si>
  <si>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</si>
  <si>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</si>
  <si>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</si>
  <si>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</si>
  <si>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</si>
  <si>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</si>
  <si>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</si>
  <si>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</si>
  <si>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</si>
  <si>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</si>
  <si>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</si>
  <si>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</si>
  <si>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</si>
  <si>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</si>
  <si>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</si>
  <si>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</si>
  <si>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</si>
  <si>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</si>
  <si>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</si>
  <si>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</si>
  <si>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</si>
  <si>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</si>
  <si>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</si>
  <si>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</si>
  <si>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</si>
  <si>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</si>
  <si>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</si>
  <si>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</si>
  <si>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</si>
  <si>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</si>
  <si>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</si>
  <si>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</si>
  <si>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</si>
  <si>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</si>
  <si>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</si>
  <si>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</si>
  <si>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</si>
  <si>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</si>
  <si>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</si>
  <si>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</si>
  <si>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</si>
  <si>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</si>
  <si>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</si>
  <si>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</si>
  <si>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</si>
  <si>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</si>
  <si>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</si>
  <si>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</si>
  <si>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</si>
  <si>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</si>
  <si>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</si>
  <si>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</si>
  <si>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</si>
  <si>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</si>
  <si>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</si>
  <si>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</si>
  <si>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</si>
  <si>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</si>
  <si>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</si>
  <si>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</si>
  <si>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</si>
  <si>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</si>
  <si>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</si>
  <si>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</si>
  <si>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</si>
  <si>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</si>
  <si>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</si>
  <si>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</si>
  <si>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</si>
  <si>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</si>
  <si>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</si>
  <si>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</si>
  <si>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</si>
  <si>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</si>
  <si>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</si>
  <si>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</si>
  <si>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</si>
  <si>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</si>
  <si>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</si>
  <si>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</si>
  <si>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</si>
  <si>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</si>
  <si>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</si>
  <si>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</si>
  <si>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</si>
  <si>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</si>
  <si>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</si>
  <si>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</si>
  <si>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</si>
  <si>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</si>
  <si>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</si>
  <si>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</si>
  <si>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</si>
  <si>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</si>
  <si>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</si>
  <si>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</si>
  <si>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</si>
  <si>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</si>
  <si>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</si>
  <si>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</si>
  <si>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</si>
  <si>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</si>
  <si>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</si>
  <si>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</si>
  <si>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</si>
  <si>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</si>
  <si>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</si>
  <si>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</si>
  <si>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</si>
  <si>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</si>
  <si>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</si>
  <si>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</si>
  <si>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</si>
  <si>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</si>
  <si>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</si>
  <si>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</si>
  <si>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</si>
  <si>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</si>
  <si>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</si>
  <si>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</si>
  <si>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</si>
  <si>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</si>
  <si>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</si>
  <si>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</si>
  <si>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</si>
  <si>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</si>
  <si>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</si>
  <si>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</si>
  <si>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</si>
  <si>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</si>
  <si>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</si>
  <si>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</si>
  <si>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</si>
  <si>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</si>
  <si>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</si>
  <si>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</si>
  <si>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</si>
  <si>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</si>
  <si>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</si>
  <si>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</si>
  <si>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</si>
  <si>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</si>
  <si>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</si>
  <si>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</si>
  <si>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</si>
  <si>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</si>
  <si>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</si>
  <si>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</si>
  <si>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</si>
  <si>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</si>
  <si>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</si>
  <si>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</si>
  <si>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</si>
  <si>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</si>
  <si>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</si>
  <si>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</si>
  <si>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</si>
  <si>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</si>
  <si>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</si>
  <si>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</si>
  <si>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</si>
  <si>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</si>
  <si>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</si>
  <si>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</si>
  <si>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</si>
  <si>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</si>
  <si>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</si>
  <si>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</si>
  <si>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</si>
  <si>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</si>
  <si>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</si>
  <si>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</si>
  <si>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</si>
  <si>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</si>
  <si>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</si>
  <si>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</si>
  <si>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</si>
  <si>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</si>
  <si>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</si>
  <si>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</si>
  <si>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</si>
  <si>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</si>
  <si>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</si>
  <si>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</si>
  <si>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</si>
  <si>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</si>
  <si>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</si>
  <si>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</si>
  <si>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</si>
  <si>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</si>
  <si>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</si>
  <si>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</si>
  <si>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</si>
  <si>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</si>
  <si>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</si>
  <si>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</si>
  <si>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</si>
  <si>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</si>
  <si>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</si>
  <si>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</si>
  <si>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</si>
  <si>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</si>
  <si>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</si>
  <si>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</si>
  <si>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</si>
  <si>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</si>
  <si>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</si>
  <si>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</si>
  <si>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</si>
  <si>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</si>
  <si>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</si>
  <si>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</si>
  <si>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</si>
  <si>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</si>
  <si>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</si>
  <si>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</si>
  <si>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</si>
  <si>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</si>
  <si>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</si>
  <si>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</si>
  <si>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</si>
  <si>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</si>
  <si>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</si>
  <si>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</si>
  <si>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</si>
  <si>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</si>
  <si>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</si>
  <si>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</si>
  <si>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</si>
  <si>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</si>
  <si>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</si>
  <si>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</si>
  <si>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</si>
  <si>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</si>
  <si>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</si>
  <si>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</si>
  <si>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</si>
  <si>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</si>
  <si>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</si>
  <si>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</si>
  <si>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</si>
  <si>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</si>
  <si>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</si>
  <si>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</si>
  <si>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</si>
  <si>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</si>
  <si>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</si>
  <si>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</si>
  <si>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</si>
  <si>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</si>
  <si>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</si>
  <si>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</si>
  <si>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</si>
  <si>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</si>
  <si>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</si>
  <si>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</si>
  <si>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</si>
  <si>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</si>
  <si>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</si>
  <si>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</si>
  <si>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</si>
  <si>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</si>
  <si>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</si>
  <si>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</si>
  <si>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</si>
  <si>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</si>
  <si>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</si>
  <si>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</si>
  <si>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</si>
  <si>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</si>
  <si>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</si>
  <si>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</si>
  <si>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</si>
  <si>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</si>
  <si>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</si>
  <si>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</si>
  <si>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</si>
  <si>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</si>
  <si>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</si>
  <si>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</si>
  <si>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</si>
  <si>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</si>
  <si>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</si>
  <si>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</si>
  <si>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</si>
  <si>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</si>
  <si>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</si>
  <si>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</si>
  <si>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</si>
  <si>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</si>
  <si>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</si>
  <si>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</si>
  <si>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</si>
  <si>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</si>
  <si>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</si>
  <si>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</si>
  <si>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</si>
  <si>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</si>
  <si>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</si>
  <si>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</si>
  <si>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</si>
  <si>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</si>
  <si>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</si>
  <si>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</si>
  <si>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</si>
  <si>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</si>
  <si>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</si>
  <si>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</si>
  <si>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</si>
  <si>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</si>
  <si>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</si>
  <si>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</si>
  <si>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</si>
  <si>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</si>
  <si>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</si>
  <si>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</si>
  <si>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</si>
  <si>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</si>
  <si>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</si>
  <si>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</si>
  <si>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</si>
  <si>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</si>
  <si>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</si>
  <si>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</si>
  <si>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</si>
  <si>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</si>
  <si>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</si>
  <si>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</si>
  <si>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</si>
  <si>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</si>
  <si>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</si>
  <si>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</si>
  <si>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</si>
  <si>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</si>
  <si>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</si>
  <si>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</si>
  <si>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</si>
  <si>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</si>
  <si>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</si>
  <si>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</si>
  <si>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</si>
  <si>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</si>
  <si>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</si>
  <si>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</si>
  <si>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</si>
  <si>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</si>
  <si>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</si>
  <si>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</si>
  <si>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</si>
  <si>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</si>
  <si>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</si>
  <si>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</si>
  <si>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</si>
  <si>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</si>
  <si>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</si>
  <si>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</si>
  <si>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</si>
  <si>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</si>
  <si>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</si>
  <si>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</si>
  <si>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</si>
  <si>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</si>
  <si>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</si>
  <si>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</si>
  <si>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</si>
  <si>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</si>
  <si>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</si>
  <si>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</si>
  <si>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</si>
  <si>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</si>
  <si>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</si>
  <si>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</si>
  <si>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</si>
  <si>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</si>
  <si>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</si>
  <si>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</si>
  <si>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</si>
  <si>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</si>
  <si>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</si>
  <si>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</si>
  <si>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</si>
  <si>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</si>
  <si>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</si>
  <si>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</si>
  <si>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</si>
  <si>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</si>
  <si>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</si>
  <si>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</si>
  <si>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</si>
  <si>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</si>
  <si>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</si>
  <si>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</si>
  <si>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</si>
  <si>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</si>
  <si>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</si>
  <si>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</si>
  <si>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</si>
  <si>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</si>
  <si>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</si>
  <si>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</si>
  <si>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</si>
  <si>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</si>
  <si>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</si>
  <si>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</si>
  <si>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</si>
  <si>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</si>
  <si>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</si>
  <si>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</si>
  <si>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</si>
  <si>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</si>
  <si>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</si>
  <si>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</si>
  <si>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</si>
  <si>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</si>
  <si>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</si>
  <si>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</si>
  <si>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</si>
  <si>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</si>
  <si>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</si>
  <si>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</si>
  <si>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</si>
  <si>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</si>
  <si>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</si>
  <si>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</si>
  <si>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</si>
  <si>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</si>
  <si>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</si>
  <si>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</si>
  <si>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</si>
  <si>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</si>
  <si>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</si>
  <si>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</si>
  <si>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</si>
  <si>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</si>
  <si>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</si>
  <si>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</si>
  <si>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</si>
  <si>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</si>
  <si>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</si>
  <si>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</si>
  <si>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</si>
  <si>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</si>
  <si>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</si>
  <si>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</si>
  <si>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</si>
  <si>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</si>
  <si>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</si>
  <si>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</si>
  <si>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</si>
  <si>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</si>
  <si>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</si>
  <si>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</si>
  <si>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</si>
  <si>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</si>
  <si>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</si>
  <si>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</si>
  <si>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</si>
  <si>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</si>
  <si>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</si>
  <si>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</si>
  <si>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</si>
  <si>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</si>
  <si>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</si>
  <si>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</si>
  <si>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</si>
  <si>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</si>
  <si>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</si>
  <si>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</si>
  <si>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</si>
  <si>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</si>
  <si>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</si>
  <si>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</si>
  <si>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</si>
  <si>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</si>
  <si>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</si>
  <si>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</si>
  <si>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</si>
  <si>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</si>
  <si>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</si>
  <si>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</si>
  <si>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</si>
  <si>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</si>
  <si>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</si>
  <si>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</si>
  <si>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</si>
  <si>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</si>
  <si>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</si>
  <si>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</si>
  <si>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</si>
  <si>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</si>
  <si>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</si>
  <si>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</si>
  <si>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</si>
  <si>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</si>
  <si>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</si>
  <si>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</si>
  <si>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</si>
  <si>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</si>
  <si>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</si>
  <si>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</si>
  <si>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</si>
  <si>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</si>
  <si>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</si>
  <si>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</si>
  <si>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</si>
  <si>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</si>
  <si>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</si>
  <si>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</si>
  <si>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</si>
  <si>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</si>
  <si>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</si>
  <si>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</si>
  <si>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</si>
  <si>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</si>
  <si>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</si>
  <si>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</si>
  <si>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</si>
  <si>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</si>
  <si>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</si>
  <si>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</si>
  <si>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</si>
  <si>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</si>
  <si>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</si>
  <si>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</si>
  <si>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</si>
  <si>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</si>
  <si>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</si>
  <si>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</si>
  <si>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</si>
  <si>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</si>
  <si>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</si>
  <si>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</si>
  <si>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</si>
  <si>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</si>
  <si>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</si>
  <si>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</si>
  <si>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</si>
  <si>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</si>
  <si>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</si>
  <si>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</si>
  <si>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</si>
  <si>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</si>
  <si>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</si>
  <si>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</si>
  <si>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</si>
  <si>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</si>
  <si>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</si>
  <si>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</si>
  <si>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</si>
  <si>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</si>
  <si>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</si>
  <si>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</si>
  <si>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</si>
  <si>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</si>
  <si>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</si>
  <si>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</si>
  <si>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</si>
  <si>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</si>
  <si>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</si>
  <si>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</si>
  <si>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</si>
  <si>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</si>
  <si>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</si>
  <si>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</si>
  <si>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</si>
  <si>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</si>
  <si>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</si>
  <si>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</si>
  <si>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</si>
  <si>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</si>
  <si>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</si>
  <si>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</si>
  <si>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</si>
  <si>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</si>
  <si>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</si>
  <si>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</si>
  <si>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</si>
  <si>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</si>
  <si>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</si>
  <si>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</si>
  <si>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</si>
  <si>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</si>
  <si>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</si>
  <si>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</si>
  <si>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</si>
  <si>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</si>
  <si>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</si>
  <si>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</si>
  <si>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</si>
  <si>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</si>
  <si>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</si>
  <si>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</si>
  <si>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</si>
  <si>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</si>
  <si>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</si>
  <si>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</si>
  <si>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</si>
  <si>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</si>
  <si>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</si>
  <si>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</si>
  <si>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</si>
  <si>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</si>
  <si>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</si>
  <si>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</si>
  <si>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</si>
  <si>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</si>
  <si>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</si>
  <si>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</si>
  <si>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</si>
  <si>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</si>
  <si>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</si>
  <si>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</si>
  <si>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</si>
  <si>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</si>
  <si>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</si>
  <si>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</si>
  <si>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</si>
  <si>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</si>
  <si>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</si>
  <si>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</si>
  <si>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</si>
  <si>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</si>
  <si>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</si>
  <si>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</si>
  <si>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</si>
  <si>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</si>
  <si>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</si>
  <si>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</si>
  <si>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</si>
  <si>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</si>
  <si>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</si>
  <si>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</si>
  <si>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</si>
  <si>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</si>
  <si>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</si>
  <si>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</si>
  <si>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</si>
  <si>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</si>
  <si>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</si>
  <si>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</si>
  <si>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</si>
  <si>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</si>
  <si>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</si>
  <si>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</si>
  <si>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</si>
  <si>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</si>
  <si>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</si>
  <si>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</si>
  <si>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</si>
  <si>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</si>
  <si>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</si>
  <si>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</si>
  <si>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</si>
  <si>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</si>
  <si>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</si>
  <si>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</si>
  <si>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</si>
  <si>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</si>
  <si>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</si>
  <si>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</si>
  <si>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</si>
  <si>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</si>
  <si>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</si>
  <si>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</si>
  <si>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</si>
  <si>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</si>
  <si>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</si>
  <si>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</si>
  <si>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</si>
  <si>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</si>
  <si>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</si>
  <si>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</si>
  <si>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</si>
  <si>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</si>
  <si>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</si>
  <si>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</si>
  <si>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</si>
  <si>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</si>
  <si>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</si>
  <si>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</si>
  <si>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</si>
  <si>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</si>
  <si>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</si>
  <si>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</si>
  <si>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</si>
  <si>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</si>
  <si>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</si>
  <si>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</si>
  <si>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</si>
  <si>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</si>
  <si>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</si>
  <si>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</si>
  <si>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</si>
  <si>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</si>
  <si>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</si>
  <si>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</si>
  <si>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</si>
  <si>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</si>
  <si>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</si>
  <si>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</si>
  <si>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</si>
  <si>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</si>
  <si>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</si>
  <si>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</si>
  <si>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</si>
  <si>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</si>
  <si>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</si>
  <si>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</si>
  <si>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</si>
  <si>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</si>
  <si>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</si>
  <si>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</si>
  <si>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</si>
  <si>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</si>
  <si>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</si>
  <si>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</si>
  <si>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</si>
  <si>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</si>
  <si>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</si>
  <si>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</si>
  <si>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</si>
  <si>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</si>
  <si>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</si>
  <si>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</si>
  <si>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</si>
  <si>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</si>
  <si>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</si>
  <si>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</si>
  <si>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</si>
  <si>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</si>
  <si>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</si>
  <si>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</si>
  <si>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</si>
  <si>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</si>
  <si>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</si>
  <si>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</si>
  <si>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</si>
  <si>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</si>
  <si>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</si>
  <si>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</si>
  <si>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</si>
  <si>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</si>
  <si>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</si>
  <si>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</si>
  <si>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</si>
  <si>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</si>
  <si>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</si>
  <si>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</si>
  <si>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</si>
  <si>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</si>
  <si>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</si>
  <si>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</si>
  <si>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</si>
  <si>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</si>
  <si>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</si>
  <si>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</si>
  <si>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</si>
  <si>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</si>
  <si>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</si>
  <si>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</si>
  <si>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</si>
  <si>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</si>
  <si>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</si>
  <si>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</si>
  <si>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</si>
  <si>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</si>
  <si>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</si>
  <si>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</si>
  <si>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</si>
  <si>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</si>
  <si>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</si>
  <si>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</si>
  <si>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</si>
  <si>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</si>
  <si>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</si>
  <si>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</si>
  <si>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</si>
  <si>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</si>
  <si>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</si>
  <si>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</si>
  <si>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</si>
  <si>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</si>
  <si>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</si>
  <si>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</si>
  <si>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</si>
  <si>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</si>
  <si>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</si>
  <si>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</si>
  <si>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</si>
  <si>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</si>
  <si>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</si>
  <si>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</si>
  <si>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</si>
  <si>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</si>
  <si>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</si>
  <si>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</si>
  <si>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</si>
  <si>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</si>
  <si>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</si>
  <si>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</si>
  <si>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</si>
  <si>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</si>
  <si>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</si>
  <si>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</si>
  <si>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</si>
  <si>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</si>
  <si>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</si>
  <si>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</si>
  <si>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</si>
  <si>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</si>
  <si>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</si>
  <si>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</si>
  <si>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</si>
  <si>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</si>
  <si>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</si>
  <si>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</si>
  <si>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</si>
  <si>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</si>
  <si>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</si>
  <si>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</si>
  <si>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</si>
  <si>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</si>
  <si>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</si>
  <si>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</si>
  <si>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</si>
  <si>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</si>
  <si>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</si>
  <si>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</si>
  <si>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</si>
  <si>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</si>
  <si>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</si>
  <si>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</si>
  <si>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</si>
  <si>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</si>
  <si>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</si>
  <si>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</si>
  <si>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</si>
  <si>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</si>
  <si>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</si>
  <si>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</si>
  <si>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</si>
  <si>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</si>
  <si>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</si>
  <si>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</si>
  <si>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</si>
  <si>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</si>
  <si>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</si>
  <si>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</si>
  <si>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</si>
  <si>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</si>
  <si>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</si>
  <si>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</si>
  <si>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</si>
  <si>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</si>
  <si>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</si>
  <si>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</si>
  <si>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</si>
  <si>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</si>
  <si>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</si>
  <si>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</si>
  <si>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</si>
  <si>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</si>
  <si>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</si>
  <si>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</si>
  <si>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</si>
  <si>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</si>
  <si>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</si>
  <si>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</si>
  <si>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</si>
  <si>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</si>
  <si>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</si>
  <si>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</si>
  <si>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</si>
  <si>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</si>
  <si>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</si>
  <si>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</si>
  <si>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</si>
  <si>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</si>
  <si>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</si>
  <si>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</si>
  <si>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</si>
  <si>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</si>
  <si>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</si>
  <si>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</si>
  <si>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</si>
  <si>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</si>
  <si>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</si>
  <si>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</si>
  <si>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</si>
  <si>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</si>
  <si>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</si>
  <si>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</si>
  <si>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</si>
  <si>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</si>
  <si>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</si>
  <si>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</si>
  <si>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</si>
  <si>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</si>
  <si>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</si>
  <si>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</si>
  <si>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</si>
  <si>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</si>
  <si>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</si>
  <si>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</si>
  <si>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</si>
  <si>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</si>
  <si>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</si>
  <si>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</si>
  <si>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</si>
  <si>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</si>
  <si>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</si>
  <si>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</si>
  <si>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</si>
  <si>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</si>
  <si>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</si>
  <si>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</si>
  <si>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</si>
  <si>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</si>
  <si>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</si>
  <si>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</si>
  <si>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</si>
  <si>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</si>
  <si>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</si>
  <si>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</si>
  <si>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</si>
  <si>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</si>
  <si>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</si>
  <si>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</si>
  <si>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</si>
  <si>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</si>
  <si>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</si>
  <si>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</si>
  <si>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</si>
  <si>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</si>
  <si>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</si>
  <si>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</si>
  <si>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</si>
  <si>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</si>
  <si>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</si>
  <si>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</si>
  <si>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</si>
  <si>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</si>
  <si>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</si>
  <si>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</si>
  <si>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</si>
  <si>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</si>
  <si>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</si>
  <si>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</si>
  <si>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</si>
  <si>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</si>
  <si>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</si>
  <si>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</si>
  <si>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</si>
  <si>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</si>
  <si>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</si>
  <si>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</si>
  <si>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</si>
  <si>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</si>
  <si>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</si>
  <si>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</si>
  <si>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</si>
  <si>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</si>
  <si>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</si>
  <si>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</si>
  <si>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</si>
  <si>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</si>
  <si>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</si>
  <si>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</si>
  <si>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</si>
  <si>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</si>
  <si>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</si>
  <si>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</si>
  <si>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</si>
  <si>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</si>
  <si>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</si>
  <si>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</si>
  <si>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</si>
  <si>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</si>
  <si>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</si>
  <si>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</si>
  <si>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</si>
  <si>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</si>
  <si>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</si>
  <si>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</si>
  <si>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</si>
  <si>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</si>
  <si>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</si>
  <si>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</si>
  <si>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</si>
  <si>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</si>
  <si>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</si>
  <si>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</si>
  <si>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</si>
  <si>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</si>
  <si>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</si>
  <si>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</si>
  <si>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</si>
  <si>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</si>
  <si>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</si>
  <si>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</si>
  <si>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</si>
  <si>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</si>
  <si>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</si>
  <si>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</si>
  <si>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</si>
  <si>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</si>
  <si>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</si>
  <si>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</si>
  <si>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</si>
  <si>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</si>
  <si>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</si>
  <si>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</si>
  <si>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</si>
  <si>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</si>
  <si>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</si>
  <si>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</si>
  <si>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</si>
  <si>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</si>
  <si>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</si>
  <si>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</si>
  <si>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</si>
  <si>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</si>
  <si>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</si>
  <si>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</si>
  <si>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</si>
  <si>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</si>
  <si>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</si>
  <si>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</si>
  <si>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</si>
  <si>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</si>
  <si>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</si>
  <si>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</si>
  <si>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</si>
  <si>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</si>
  <si>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</si>
  <si>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</si>
  <si>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</si>
  <si>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</si>
  <si>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</si>
  <si>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</si>
  <si>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</si>
  <si>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</si>
  <si>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</si>
  <si>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</si>
  <si>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</si>
  <si>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</si>
  <si>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</si>
  <si>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</si>
  <si>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</si>
  <si>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</si>
  <si>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</si>
  <si>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</si>
  <si>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</si>
  <si>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</si>
  <si>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</si>
  <si>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</si>
  <si>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</si>
  <si>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</si>
  <si>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</si>
  <si>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</si>
  <si>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</si>
  <si>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</si>
  <si>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</si>
  <si>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</si>
  <si>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</si>
  <si>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</si>
  <si>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</si>
  <si>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</si>
  <si>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</si>
  <si>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</si>
  <si>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</si>
  <si>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</si>
  <si>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</si>
  <si>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</si>
  <si>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</si>
  <si>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</si>
  <si>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</si>
  <si>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</si>
  <si>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</si>
  <si>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</si>
  <si>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</si>
  <si>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</si>
  <si>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</si>
  <si>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</si>
  <si>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</si>
  <si>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</si>
  <si>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</si>
  <si>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</si>
  <si>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</si>
  <si>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</si>
  <si>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</si>
  <si>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</si>
  <si>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</si>
  <si>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</si>
  <si>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</si>
  <si>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</si>
  <si>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</si>
  <si>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</si>
  <si>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</si>
  <si>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</si>
  <si>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</si>
  <si>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</si>
  <si>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</si>
  <si>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</si>
  <si>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</si>
  <si>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</si>
  <si>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</si>
  <si>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</si>
  <si>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</si>
  <si>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</si>
  <si>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</si>
  <si>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</si>
  <si>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</si>
  <si>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</si>
  <si>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</si>
  <si>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</si>
  <si>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</si>
  <si>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</si>
  <si>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</si>
  <si>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</si>
  <si>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</si>
  <si>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</si>
  <si>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</si>
  <si>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</si>
  <si>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</si>
  <si>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</si>
  <si>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</si>
  <si>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</si>
  <si>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</si>
  <si>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</si>
  <si>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</si>
  <si>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</si>
  <si>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</si>
  <si>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</si>
  <si>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</si>
  <si>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</si>
  <si>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</si>
  <si>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</si>
  <si>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</si>
  <si>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</si>
  <si>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</si>
  <si>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</si>
  <si>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</si>
  <si>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</si>
  <si>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</si>
  <si>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</si>
  <si>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</si>
  <si>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</si>
  <si>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</si>
  <si>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</si>
  <si>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</si>
  <si>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</si>
  <si>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</si>
  <si>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</si>
  <si>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</si>
  <si>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</si>
  <si>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</si>
  <si>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</si>
  <si>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</si>
  <si>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</si>
  <si>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</si>
  <si>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</si>
  <si>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</si>
  <si>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</si>
  <si>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</si>
  <si>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</si>
  <si>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</si>
  <si>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</si>
  <si>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</si>
  <si>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</si>
  <si>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</si>
  <si>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</si>
  <si>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</si>
  <si>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</si>
  <si>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</si>
  <si>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</si>
  <si>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</si>
  <si>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</si>
  <si>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</si>
  <si>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</si>
  <si>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</si>
  <si>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</si>
  <si>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</si>
  <si>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</si>
  <si>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</si>
  <si>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</si>
  <si>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</si>
  <si>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</si>
  <si>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</si>
  <si>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</si>
  <si>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</si>
  <si>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</si>
  <si>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</si>
  <si>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</si>
  <si>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</si>
  <si>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</si>
  <si>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</si>
  <si>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</si>
  <si>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</si>
  <si>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</si>
  <si>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</si>
  <si>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</si>
  <si>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</si>
  <si>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</si>
  <si>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</si>
  <si>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</si>
  <si>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</si>
  <si>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</si>
  <si>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</si>
  <si>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</si>
  <si>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</si>
  <si>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</si>
  <si>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</si>
  <si>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</si>
  <si>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</si>
  <si>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</si>
  <si>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</si>
  <si>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</si>
  <si>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</si>
  <si>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</si>
  <si>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</si>
  <si>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</si>
  <si>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</si>
  <si>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</si>
  <si>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</si>
  <si>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</si>
  <si>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</si>
  <si>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</si>
  <si>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</si>
  <si>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</si>
  <si>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</si>
  <si>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</si>
  <si>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</si>
  <si>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</si>
  <si>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</si>
  <si>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</si>
  <si>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</si>
  <si>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</si>
  <si>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</si>
  <si>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</si>
  <si>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</si>
  <si>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</si>
  <si>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</si>
  <si>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</si>
  <si>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</si>
  <si>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</si>
  <si>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</si>
  <si>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</si>
  <si>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</si>
  <si>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</si>
  <si>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</si>
  <si>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</si>
  <si>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</si>
  <si>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</si>
  <si>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</si>
  <si>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</si>
  <si>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</si>
  <si>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</si>
  <si>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</si>
  <si>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</si>
  <si>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</si>
  <si>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</si>
  <si>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</si>
  <si>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</si>
  <si>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</si>
  <si>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</si>
  <si>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</si>
  <si>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</si>
  <si>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</si>
  <si>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</si>
  <si>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</si>
  <si>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</si>
  <si>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</si>
  <si>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</si>
  <si>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</si>
  <si>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</si>
  <si>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</si>
  <si>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</si>
  <si>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</si>
  <si>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</si>
  <si>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</si>
  <si>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</si>
  <si>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</si>
  <si>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</si>
  <si>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</si>
  <si>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</si>
  <si>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</si>
  <si>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</si>
  <si>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</si>
  <si>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</si>
  <si>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</si>
  <si>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</si>
  <si>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</si>
  <si>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</si>
  <si>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</si>
  <si>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</si>
  <si>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</si>
  <si>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</si>
  <si>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</si>
  <si>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</si>
  <si>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</si>
  <si>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</si>
  <si>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</si>
  <si>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</si>
  <si>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</si>
  <si>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</si>
  <si>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</si>
  <si>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</si>
  <si>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</si>
  <si>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</si>
  <si>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</si>
  <si>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</si>
  <si>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</si>
  <si>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</si>
  <si>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</si>
  <si>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</si>
  <si>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</si>
  <si>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</si>
  <si>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</si>
  <si>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</si>
  <si>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</si>
  <si>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</si>
  <si>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</si>
  <si>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</si>
  <si>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</si>
  <si>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</si>
  <si>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</si>
  <si>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</si>
  <si>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</si>
  <si>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</si>
  <si>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</si>
  <si>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</si>
  <si>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</si>
  <si>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</si>
  <si>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</si>
  <si>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</si>
  <si>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</si>
  <si>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</si>
  <si>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</si>
  <si>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</si>
  <si>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</si>
  <si>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</si>
  <si>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</si>
  <si>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</si>
  <si>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</si>
  <si>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</si>
  <si>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</si>
  <si>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</si>
  <si>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</si>
  <si>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</si>
  <si>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</si>
  <si>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</si>
  <si>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</si>
  <si>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</si>
  <si>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</si>
  <si>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</si>
  <si>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</si>
  <si>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</si>
  <si>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</si>
  <si>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</si>
  <si>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</si>
  <si>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</si>
  <si>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</si>
  <si>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</si>
  <si>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</si>
  <si>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</si>
  <si>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</si>
  <si>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</si>
  <si>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</si>
  <si>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</si>
  <si>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</si>
  <si>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</si>
  <si>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</si>
  <si>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</si>
  <si>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</si>
  <si>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</si>
  <si>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</si>
  <si>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</si>
  <si>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</si>
  <si>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</si>
  <si>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</si>
  <si>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</si>
  <si>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</si>
  <si>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</si>
  <si>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</si>
  <si>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</si>
  <si>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</si>
  <si>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</si>
  <si>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</si>
  <si>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</si>
  <si>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</si>
  <si>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</si>
  <si>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</si>
  <si>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</si>
  <si>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</si>
  <si>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</si>
  <si>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</si>
  <si>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</si>
  <si>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</si>
  <si>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</si>
  <si>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</si>
  <si>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</si>
  <si>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</si>
  <si>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</si>
  <si>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</si>
  <si>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</si>
  <si>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</si>
  <si>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</si>
  <si>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</si>
  <si>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</si>
  <si>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</si>
  <si>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</si>
  <si>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</si>
  <si>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</si>
  <si>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</si>
  <si>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</si>
  <si>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</si>
  <si>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</si>
  <si>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</si>
  <si>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</si>
  <si>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</si>
  <si>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</si>
  <si>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</si>
  <si>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</si>
  <si>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</si>
  <si>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</si>
  <si>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</si>
  <si>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</si>
  <si>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</si>
  <si>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</si>
  <si>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</si>
  <si>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</si>
  <si>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</si>
  <si>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</si>
  <si>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</si>
  <si>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</si>
  <si>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</si>
  <si>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</si>
  <si>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</si>
  <si>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</si>
  <si>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</si>
  <si>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</si>
  <si>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</si>
  <si>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</si>
  <si>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</si>
  <si>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</si>
  <si>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</si>
  <si>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</si>
  <si>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</si>
  <si>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</si>
  <si>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</si>
  <si>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</si>
  <si>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</si>
  <si>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</si>
  <si>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</si>
  <si>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</si>
  <si>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</si>
  <si>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</si>
  <si>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</si>
  <si>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</si>
  <si>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</si>
  <si>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</si>
  <si>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</si>
  <si>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</si>
  <si>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</si>
  <si>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</si>
  <si>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</si>
  <si>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</si>
  <si>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</si>
  <si>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</si>
  <si>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</si>
  <si>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</si>
  <si>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</si>
  <si>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</si>
  <si>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</si>
  <si>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</si>
  <si>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</si>
  <si>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</si>
  <si>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</si>
  <si>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</si>
  <si>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</si>
  <si>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</si>
  <si>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</si>
  <si>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</si>
  <si>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</si>
  <si>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</si>
  <si>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</si>
  <si>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</si>
  <si>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</si>
  <si>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</si>
  <si>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</si>
  <si>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</si>
  <si>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</si>
  <si>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</si>
  <si>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</si>
  <si>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</si>
  <si>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</si>
  <si>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</si>
  <si>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</si>
  <si>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</si>
  <si>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</si>
  <si>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</si>
  <si>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</si>
  <si>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</si>
  <si>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</si>
  <si>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</si>
  <si>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</si>
  <si>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</si>
  <si>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</si>
  <si>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</si>
  <si>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</si>
  <si>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</si>
  <si>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</si>
  <si>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</si>
  <si>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</si>
  <si>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</si>
  <si>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</si>
  <si>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</si>
  <si>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</si>
  <si>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</si>
  <si>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</si>
  <si>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</si>
  <si>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</si>
  <si>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</si>
  <si>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</si>
  <si>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</si>
  <si>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</si>
  <si>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</si>
  <si>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</si>
  <si>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</si>
  <si>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</si>
  <si>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</si>
  <si>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</si>
  <si>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</si>
  <si>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</si>
  <si>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</si>
  <si>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</si>
  <si>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</si>
  <si>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</si>
  <si>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</si>
  <si>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</si>
  <si>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</si>
  <si>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</si>
  <si>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</si>
  <si>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</si>
  <si>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</si>
  <si>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</si>
  <si>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</si>
  <si>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</si>
  <si>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</si>
  <si>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</si>
  <si>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</si>
  <si>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</si>
  <si>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</si>
  <si>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</si>
  <si>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</si>
  <si>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</si>
  <si>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</si>
  <si>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</si>
  <si>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</si>
  <si>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</si>
  <si>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</si>
  <si>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</si>
  <si>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</si>
  <si>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</si>
  <si>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</si>
  <si>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</si>
  <si>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</si>
  <si>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</si>
  <si>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</si>
  <si>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</si>
  <si>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</si>
  <si>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</si>
  <si>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</si>
  <si>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</si>
  <si>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</si>
  <si>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</si>
  <si>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</si>
  <si>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</si>
  <si>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</si>
  <si>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</si>
  <si>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</si>
  <si>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</si>
  <si>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</si>
  <si>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</si>
  <si>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</si>
  <si>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</si>
  <si>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</si>
  <si>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</si>
  <si>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</si>
  <si>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</si>
  <si>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</si>
  <si>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</si>
  <si>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</si>
  <si>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</si>
  <si>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</si>
  <si>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</si>
  <si>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</si>
  <si>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</si>
  <si>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</si>
  <si>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</si>
  <si>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</si>
  <si>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</si>
  <si>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</si>
  <si>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</si>
  <si>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</si>
  <si>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</si>
  <si>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</si>
  <si>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</si>
  <si>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</si>
  <si>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</si>
  <si>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</si>
  <si>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</si>
  <si>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</si>
  <si>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</si>
  <si>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</si>
  <si>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</si>
  <si>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</si>
  <si>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</si>
  <si>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</si>
  <si>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</si>
  <si>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</si>
  <si>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</si>
  <si>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</si>
  <si>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</si>
  <si>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</si>
  <si>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</si>
  <si>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</si>
  <si>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</si>
  <si>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</si>
  <si>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</si>
  <si>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</si>
  <si>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</si>
  <si>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</si>
  <si>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</si>
  <si>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</si>
  <si>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</si>
  <si>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</si>
  <si>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</si>
  <si>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</si>
  <si>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</si>
  <si>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</si>
  <si>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</si>
  <si>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</si>
  <si>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</si>
  <si>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</si>
  <si>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</si>
  <si>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</si>
  <si>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</si>
  <si>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</si>
  <si>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</si>
  <si>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</si>
  <si>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</si>
  <si>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</si>
  <si>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</si>
  <si>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</si>
  <si>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</si>
  <si>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</si>
  <si>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</si>
  <si>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</si>
  <si>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</si>
  <si>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</si>
  <si>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</si>
  <si>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</si>
  <si>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</si>
  <si>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</si>
  <si>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</si>
  <si>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</si>
  <si>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</si>
  <si>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</si>
  <si>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</si>
  <si>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</si>
  <si>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</si>
  <si>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</si>
  <si>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</si>
  <si>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</si>
  <si>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</si>
  <si>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</si>
  <si>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</si>
  <si>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</si>
  <si>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</si>
  <si>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</si>
  <si>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</si>
  <si>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</si>
  <si>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</si>
  <si>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</si>
  <si>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</si>
  <si>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</si>
  <si>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</si>
  <si>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</si>
  <si>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</si>
  <si>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</si>
  <si>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</si>
  <si>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</si>
  <si>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</si>
  <si>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</si>
  <si>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</si>
  <si>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</si>
  <si>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</si>
  <si>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</si>
  <si>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</si>
  <si>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</si>
  <si>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</si>
  <si>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</si>
  <si>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</si>
  <si>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</si>
  <si>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</si>
  <si>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</si>
  <si>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</si>
  <si>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</si>
  <si>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</si>
  <si>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</si>
  <si>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</si>
  <si>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</si>
  <si>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</si>
  <si>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</si>
  <si>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</si>
  <si>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</si>
  <si>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</si>
  <si>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</si>
  <si>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</si>
  <si>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</si>
  <si>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</si>
  <si>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</si>
  <si>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</si>
  <si>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</si>
  <si>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</si>
  <si>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</si>
  <si>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</si>
  <si>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</si>
  <si>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</si>
  <si>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</si>
  <si>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</si>
  <si>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</si>
  <si>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</si>
  <si>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</si>
  <si>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</si>
  <si>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</si>
  <si>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</si>
  <si>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</si>
  <si>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</si>
  <si>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</si>
  <si>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</si>
  <si>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</si>
  <si>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</si>
  <si>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</si>
  <si>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</si>
  <si>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</si>
  <si>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</si>
  <si>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</si>
  <si>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</si>
  <si>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</si>
  <si>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</si>
  <si>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</si>
  <si>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</si>
  <si>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</si>
  <si>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</si>
  <si>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</si>
  <si>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</si>
  <si>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</si>
  <si>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</si>
  <si>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</si>
  <si>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</si>
  <si>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</si>
  <si>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</si>
  <si>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</si>
  <si>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</si>
  <si>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</si>
  <si>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</si>
  <si>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</si>
  <si>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</si>
  <si>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</si>
  <si>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</si>
  <si>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</si>
  <si>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</si>
  <si>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</si>
  <si>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</si>
  <si>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</si>
  <si>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</si>
  <si>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</si>
  <si>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</si>
  <si>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</si>
  <si>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</si>
  <si>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</si>
  <si>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</si>
  <si>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</si>
  <si>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</si>
  <si>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</si>
  <si>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</si>
  <si>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</si>
  <si>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</si>
  <si>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</si>
  <si>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</si>
  <si>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</si>
  <si>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</si>
  <si>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</si>
  <si>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</si>
  <si>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</si>
  <si>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</si>
  <si>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</si>
  <si>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</si>
  <si>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</si>
  <si>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</si>
  <si>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</si>
  <si>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</si>
  <si>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</si>
  <si>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</si>
  <si>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</si>
  <si>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</si>
  <si>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</si>
  <si>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</si>
  <si>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</si>
  <si>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</si>
  <si>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</si>
  <si>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</si>
  <si>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</si>
  <si>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</si>
  <si>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</si>
  <si>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</si>
  <si>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</si>
  <si>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</si>
  <si>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</si>
  <si>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</si>
  <si>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</si>
  <si>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</si>
  <si>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</si>
  <si>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</si>
  <si>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</si>
  <si>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</si>
  <si>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</si>
  <si>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</si>
  <si>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</si>
  <si>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</si>
  <si>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</si>
  <si>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</si>
  <si>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</si>
  <si>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</si>
  <si>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</si>
  <si>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</si>
  <si>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</si>
  <si>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</si>
  <si>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</si>
  <si>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</si>
  <si>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</si>
  <si>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</si>
  <si>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</si>
  <si>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</si>
  <si>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</si>
  <si>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</si>
  <si>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</si>
  <si>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</si>
  <si>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</si>
  <si>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</si>
  <si>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</si>
  <si>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</si>
  <si>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</si>
  <si>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</si>
  <si>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</si>
  <si>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</si>
  <si>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</si>
  <si>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</si>
  <si>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</si>
  <si>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</si>
  <si>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</si>
  <si>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</si>
  <si>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</si>
  <si>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</si>
  <si>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</si>
  <si>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</si>
  <si>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</si>
  <si>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</si>
  <si>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</si>
  <si>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</si>
  <si>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</si>
  <si>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</si>
  <si>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</si>
  <si>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</si>
  <si>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</si>
  <si>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</si>
  <si>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</si>
  <si>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</si>
  <si>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</si>
  <si>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</si>
  <si>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</si>
  <si>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</si>
  <si>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</si>
  <si>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</si>
  <si>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</si>
  <si>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</si>
  <si>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</si>
  <si>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</si>
  <si>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</si>
  <si>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</si>
  <si>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</si>
  <si>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</si>
  <si>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</si>
  <si>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</si>
  <si>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</si>
  <si>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</si>
  <si>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</si>
  <si>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</si>
  <si>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</si>
  <si>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</si>
  <si>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</si>
  <si>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</si>
  <si>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</si>
  <si>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</si>
  <si>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</si>
  <si>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</si>
  <si>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</si>
  <si>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</si>
  <si>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</si>
  <si>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</si>
  <si>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</si>
  <si>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</si>
  <si>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</si>
  <si>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</si>
  <si>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</si>
  <si>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</si>
  <si>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</si>
  <si>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</si>
  <si>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</si>
  <si>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</si>
  <si>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</si>
  <si>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</si>
  <si>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</si>
  <si>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</si>
  <si>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</si>
  <si>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</si>
  <si>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</si>
  <si>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</si>
  <si>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</si>
  <si>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</si>
  <si>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</si>
  <si>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</si>
  <si>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</si>
  <si>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</si>
  <si>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</si>
  <si>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</si>
  <si>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</si>
  <si>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</si>
  <si>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</si>
  <si>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</si>
  <si>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</si>
  <si>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</si>
  <si>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</si>
  <si>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</si>
  <si>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</si>
  <si>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</si>
  <si>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</si>
  <si>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</si>
  <si>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</si>
  <si>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</si>
  <si>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</si>
  <si>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</si>
  <si>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</si>
  <si>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</si>
  <si>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</si>
  <si>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</si>
  <si>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</si>
  <si>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</si>
  <si>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</si>
  <si>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</si>
  <si>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</si>
  <si>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</si>
  <si>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</si>
  <si>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</si>
  <si>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</si>
  <si>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</si>
  <si>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</si>
  <si>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</si>
  <si>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</si>
  <si>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</si>
  <si>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</si>
  <si>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</si>
  <si>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</si>
  <si>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</si>
  <si>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</si>
  <si>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</si>
  <si>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</si>
  <si>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</si>
  <si>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</si>
  <si>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</si>
  <si>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</si>
  <si>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</si>
  <si>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</si>
  <si>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</si>
  <si>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</si>
  <si>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</si>
  <si>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</si>
  <si>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</si>
  <si>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</si>
  <si>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</si>
  <si>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</si>
  <si>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</si>
  <si>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</si>
  <si>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</si>
  <si>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</si>
  <si>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</si>
  <si>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</si>
  <si>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</si>
  <si>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</si>
  <si>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</si>
  <si>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</si>
  <si>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</si>
  <si>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</si>
  <si>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</si>
  <si>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</si>
  <si>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</si>
  <si>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</si>
  <si>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</si>
  <si>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</si>
  <si>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</si>
  <si>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</si>
  <si>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</si>
  <si>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</si>
  <si>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</si>
  <si>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</si>
  <si>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</si>
  <si>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</si>
  <si>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</si>
  <si>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</si>
  <si>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</si>
  <si>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</si>
  <si>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</si>
  <si>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</si>
  <si>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</si>
  <si>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</si>
  <si>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</si>
  <si>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</si>
  <si>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</si>
  <si>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</si>
  <si>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</si>
  <si>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</si>
  <si>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</si>
  <si>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</si>
  <si>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</si>
  <si>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</si>
  <si>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</si>
  <si>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</si>
  <si>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</si>
  <si>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</si>
  <si>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</si>
  <si>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</si>
  <si>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</si>
  <si>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</si>
  <si>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</si>
  <si>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</si>
  <si>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</si>
  <si>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</si>
  <si>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</si>
  <si>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</si>
  <si>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</si>
  <si>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</si>
  <si>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</si>
  <si>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</si>
  <si>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</si>
  <si>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</si>
  <si>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</si>
  <si>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</si>
  <si>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</si>
  <si>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</si>
  <si>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</si>
  <si>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</si>
  <si>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</si>
  <si>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</si>
  <si>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</si>
  <si>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</si>
  <si>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</si>
  <si>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</si>
  <si>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</si>
  <si>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</si>
  <si>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</si>
  <si>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</si>
  <si>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</si>
  <si>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</si>
  <si>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</si>
  <si>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</si>
  <si>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</si>
  <si>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</si>
  <si>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</si>
  <si>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</si>
  <si>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</si>
  <si>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</si>
  <si>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</si>
  <si>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</si>
  <si>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</si>
  <si>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</si>
  <si>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</si>
  <si>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</si>
  <si>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</si>
  <si>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</si>
  <si>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</si>
  <si>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</si>
  <si>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</si>
  <si>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</si>
  <si>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</si>
  <si>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</si>
  <si>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</si>
  <si>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</si>
  <si>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</si>
  <si>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</si>
  <si>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</si>
  <si>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</si>
  <si>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</si>
  <si>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</si>
  <si>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</si>
  <si>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</si>
  <si>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</si>
  <si>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</si>
  <si>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</si>
  <si>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</si>
  <si>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</si>
  <si>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</si>
  <si>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</si>
  <si>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</si>
  <si>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</si>
  <si>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</si>
  <si>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</si>
  <si>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</si>
  <si>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</si>
  <si>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</si>
  <si>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</si>
  <si>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</si>
  <si>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</si>
  <si>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</si>
  <si>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</si>
  <si>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</si>
  <si>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</si>
  <si>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</si>
  <si>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</si>
  <si>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</si>
  <si>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</si>
  <si>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</si>
  <si>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</si>
  <si>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</si>
  <si>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</si>
  <si>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</si>
  <si>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</si>
  <si>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</si>
  <si>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</si>
  <si>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</si>
  <si>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</si>
  <si>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</si>
  <si>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</si>
  <si>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</si>
  <si>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</si>
  <si>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</si>
  <si>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</si>
  <si>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</si>
  <si>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</si>
  <si>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</si>
  <si>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</si>
  <si>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</si>
  <si>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</si>
  <si>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</si>
  <si>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</si>
  <si>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</si>
  <si>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</si>
  <si>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</si>
  <si>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</si>
  <si>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</si>
  <si>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</si>
  <si>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</si>
  <si>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</si>
  <si>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</si>
  <si>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</si>
  <si>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</si>
  <si>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</si>
  <si>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</si>
  <si>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</si>
  <si>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</si>
  <si>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</si>
  <si>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</si>
  <si>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</si>
  <si>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</si>
  <si>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</si>
  <si>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</si>
  <si>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</si>
  <si>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</si>
  <si>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</si>
  <si>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</si>
  <si>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</si>
  <si>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</si>
  <si>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</si>
  <si>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</si>
  <si>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</si>
  <si>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</si>
  <si>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</si>
  <si>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</si>
  <si>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</si>
  <si>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</si>
  <si>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</si>
  <si>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</si>
  <si>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</si>
  <si>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</si>
  <si>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</si>
  <si>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</si>
  <si>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</si>
  <si>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</si>
  <si>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</si>
  <si>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</si>
  <si>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</si>
  <si>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</si>
  <si>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</si>
  <si>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</si>
  <si>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</si>
  <si>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</si>
  <si>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</si>
  <si>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</si>
  <si>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</si>
  <si>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</si>
  <si>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</si>
  <si>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</si>
  <si>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</si>
  <si>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</si>
  <si>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</si>
  <si>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</si>
  <si>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</si>
  <si>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</si>
  <si>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</si>
  <si>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</si>
  <si>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</si>
  <si>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</si>
  <si>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</si>
  <si>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</si>
  <si>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</si>
  <si>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</si>
  <si>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</si>
  <si>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</si>
  <si>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</si>
  <si>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</si>
  <si>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</si>
  <si>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</si>
  <si>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</si>
  <si>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</si>
  <si>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</si>
  <si>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</si>
  <si>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</si>
  <si>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</si>
  <si>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</si>
  <si>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</si>
  <si>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</si>
  <si>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</si>
  <si>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</si>
  <si>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</si>
  <si>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</si>
  <si>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</si>
  <si>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</si>
  <si>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</si>
  <si>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</si>
  <si>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</si>
  <si>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</si>
  <si>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</si>
  <si>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</si>
  <si>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</si>
  <si>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</si>
  <si>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</si>
  <si>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</si>
  <si>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</si>
  <si>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</si>
  <si>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</si>
  <si>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</si>
  <si>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</si>
  <si>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</si>
  <si>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</si>
  <si>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</si>
  <si>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</si>
  <si>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</si>
  <si>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</si>
  <si>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</si>
  <si>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</si>
  <si>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</si>
  <si>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</si>
  <si>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</si>
  <si>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</si>
  <si>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</si>
  <si>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</si>
  <si>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</si>
  <si>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</si>
  <si>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</si>
  <si>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</si>
  <si>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</si>
  <si>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</si>
  <si>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</si>
  <si>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</si>
  <si>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</si>
  <si>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</si>
  <si>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</si>
  <si>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</si>
  <si>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</si>
  <si>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</si>
  <si>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</si>
  <si>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</si>
  <si>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</si>
  <si>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</si>
  <si>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</si>
  <si>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</si>
  <si>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</si>
  <si>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</si>
  <si>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</si>
  <si>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</si>
  <si>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</si>
  <si>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</si>
  <si>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</si>
  <si>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</si>
  <si>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</si>
  <si>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</si>
  <si>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</si>
  <si>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</si>
  <si>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</si>
  <si>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</si>
  <si>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</si>
  <si>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</si>
  <si>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</si>
  <si>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</si>
  <si>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</si>
  <si>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</si>
  <si>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</si>
  <si>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</si>
  <si>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</si>
  <si>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</si>
  <si>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</si>
  <si>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</si>
  <si>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</si>
  <si>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</si>
  <si>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</si>
  <si>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</si>
  <si>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</si>
  <si>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</si>
  <si>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</si>
  <si>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</si>
  <si>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</si>
  <si>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</si>
  <si>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</si>
  <si>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</si>
  <si>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</si>
  <si>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</si>
  <si>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</si>
  <si>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</si>
  <si>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</si>
  <si>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</si>
  <si>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</si>
  <si>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</si>
  <si>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</si>
  <si>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</si>
  <si>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</si>
  <si>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</si>
  <si>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</si>
  <si>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</si>
  <si>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</si>
  <si>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</si>
  <si>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</si>
  <si>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</si>
  <si>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</si>
  <si>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</si>
  <si>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</si>
  <si>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</si>
  <si>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</si>
  <si>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</si>
  <si>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</si>
  <si>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</si>
  <si>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</si>
  <si>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</si>
  <si>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</si>
  <si>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</si>
  <si>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</si>
  <si>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</si>
  <si>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</si>
  <si>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</si>
  <si>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</si>
  <si>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</si>
  <si>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</si>
  <si>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</si>
  <si>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</si>
  <si>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</si>
  <si>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</si>
  <si>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</si>
  <si>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</si>
  <si>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</si>
  <si>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</si>
  <si>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</si>
  <si>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</si>
  <si>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</si>
  <si>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</si>
  <si>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</si>
  <si>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</si>
  <si>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</si>
  <si>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</si>
  <si>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</si>
  <si>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</si>
  <si>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</si>
  <si>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</si>
  <si>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</si>
  <si>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</si>
  <si>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</si>
  <si>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</si>
  <si>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</si>
  <si>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</si>
  <si>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</si>
  <si>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</si>
  <si>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</si>
  <si>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</si>
  <si>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</si>
  <si>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</si>
  <si>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</si>
  <si>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</si>
  <si>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</si>
  <si>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</si>
  <si>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</si>
  <si>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</si>
  <si>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</si>
  <si>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</si>
  <si>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</si>
  <si>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</si>
  <si>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</si>
  <si>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</si>
  <si>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</si>
  <si>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</si>
  <si>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</si>
  <si>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</si>
  <si>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</si>
  <si>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</si>
  <si>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</si>
  <si>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</si>
  <si>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</si>
  <si>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</si>
  <si>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</si>
  <si>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</si>
  <si>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</si>
  <si>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</si>
  <si>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</si>
  <si>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</si>
  <si>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</si>
  <si>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</si>
  <si>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</si>
  <si>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</si>
  <si>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</si>
  <si>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</si>
  <si>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</si>
  <si>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</si>
  <si>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</si>
  <si>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</si>
  <si>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</si>
  <si>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</si>
  <si>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</si>
  <si>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</si>
  <si>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</si>
  <si>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</si>
  <si>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</si>
  <si>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</si>
  <si>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</si>
  <si>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</si>
  <si>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</si>
  <si>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</si>
  <si>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</si>
  <si>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</si>
  <si>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</si>
  <si>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</si>
  <si>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</si>
  <si>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</si>
  <si>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</si>
  <si>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</si>
  <si>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</si>
  <si>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</si>
  <si>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</si>
  <si>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</si>
  <si>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</si>
  <si>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</si>
  <si>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</si>
  <si>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</si>
  <si>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</si>
  <si>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</si>
  <si>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</si>
  <si>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</si>
  <si>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</si>
  <si>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</si>
  <si>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</si>
  <si>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</si>
  <si>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</si>
  <si>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</si>
  <si>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</si>
  <si>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</si>
  <si>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</si>
  <si>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</si>
  <si>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</si>
  <si>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</si>
  <si>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</si>
  <si>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</si>
  <si>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</si>
  <si>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</si>
  <si>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</si>
  <si>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</si>
  <si>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</si>
  <si>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</si>
  <si>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</si>
  <si>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</si>
  <si>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</si>
  <si>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</si>
  <si>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</si>
  <si>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</si>
  <si>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</si>
  <si>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</si>
  <si>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</si>
  <si>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</si>
  <si>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</si>
  <si>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</si>
  <si>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</si>
  <si>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</si>
  <si>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</si>
  <si>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</si>
  <si>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</si>
  <si>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</si>
  <si>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</si>
  <si>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</si>
  <si>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</si>
  <si>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</si>
  <si>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</si>
  <si>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</si>
  <si>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</si>
  <si>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</si>
  <si>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</si>
  <si>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</si>
  <si>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</si>
  <si>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</si>
  <si>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</si>
  <si>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</si>
  <si>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</si>
  <si>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</si>
  <si>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</si>
  <si>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</si>
  <si>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</si>
  <si>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</si>
  <si>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</si>
  <si>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</si>
  <si>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</si>
  <si>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</si>
  <si>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</si>
  <si>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</si>
  <si>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</si>
  <si>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</si>
  <si>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</si>
  <si>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</si>
  <si>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</si>
  <si>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</si>
  <si>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</si>
  <si>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</si>
  <si>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</si>
  <si>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</si>
  <si>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</si>
  <si>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</si>
  <si>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</si>
  <si>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</si>
  <si>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</si>
  <si>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</si>
  <si>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</si>
  <si>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</si>
  <si>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</si>
  <si>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</si>
  <si>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</si>
  <si>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</si>
  <si>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</si>
  <si>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</si>
  <si>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</si>
  <si>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</si>
  <si>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</si>
  <si>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</si>
  <si>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</si>
  <si>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</si>
  <si>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</si>
  <si>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</si>
  <si>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</si>
  <si>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</si>
  <si>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</si>
  <si>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</si>
  <si>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</si>
  <si>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</si>
  <si>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</si>
  <si>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</si>
  <si>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</si>
  <si>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</si>
  <si>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</si>
  <si>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</si>
  <si>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</si>
  <si>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</si>
  <si>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</si>
  <si>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</si>
  <si>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</si>
  <si>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</si>
  <si>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</si>
  <si>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</si>
  <si>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</si>
  <si>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</si>
  <si>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</si>
  <si>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</si>
  <si>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</si>
  <si>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</si>
  <si>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</si>
  <si>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</si>
  <si>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</si>
  <si>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</si>
  <si>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</si>
  <si>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</si>
  <si>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</si>
  <si>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</si>
  <si>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</si>
  <si>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</si>
  <si>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</si>
  <si>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</si>
  <si>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</si>
  <si>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</si>
  <si>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</si>
  <si>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</si>
  <si>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</si>
  <si>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</si>
  <si>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</si>
  <si>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</si>
  <si>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</si>
  <si>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</si>
  <si>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</si>
  <si>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</si>
  <si>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</si>
  <si>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</si>
  <si>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</si>
  <si>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</si>
  <si>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</si>
  <si>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</si>
  <si>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</si>
  <si>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</si>
  <si>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</si>
  <si>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</si>
  <si>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</si>
  <si>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</si>
  <si>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</si>
  <si>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</si>
  <si>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</si>
  <si>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</si>
  <si>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</si>
  <si>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</si>
  <si>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</si>
  <si>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</si>
  <si>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</si>
  <si>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</si>
  <si>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</si>
  <si>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</si>
  <si>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</si>
  <si>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</si>
  <si>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</si>
  <si>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</si>
  <si>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</si>
  <si>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</si>
  <si>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</si>
  <si>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</si>
  <si>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</si>
  <si>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</si>
  <si>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</si>
  <si>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</si>
  <si>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</si>
  <si>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</si>
  <si>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</si>
  <si>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</si>
  <si>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</si>
  <si>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</si>
  <si>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</si>
  <si>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</si>
  <si>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</si>
  <si>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</si>
  <si>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</si>
  <si>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</si>
  <si>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</si>
  <si>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</si>
  <si>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</si>
  <si>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</si>
  <si>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</si>
  <si>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</si>
  <si>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</si>
  <si>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</si>
  <si>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</si>
  <si>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</si>
  <si>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</si>
  <si>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</si>
  <si>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</si>
  <si>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</si>
  <si>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</si>
  <si>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</si>
  <si>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</si>
  <si>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</si>
  <si>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</si>
  <si>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</si>
  <si>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</si>
  <si>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</si>
  <si>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</si>
  <si>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</si>
  <si>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</si>
  <si>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</si>
  <si>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</si>
  <si>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</si>
  <si>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</si>
  <si>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</si>
  <si>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</si>
  <si>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</si>
  <si>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</si>
  <si>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</si>
  <si>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</si>
  <si>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</si>
  <si>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</si>
  <si>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</si>
  <si>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</si>
  <si>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</si>
  <si>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</si>
  <si>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</si>
  <si>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</si>
  <si>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</si>
  <si>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</si>
  <si>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</si>
  <si>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</si>
  <si>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</si>
  <si>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</si>
  <si>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</si>
  <si>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</si>
  <si>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</si>
  <si>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</si>
  <si>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</si>
  <si>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</si>
  <si>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</si>
  <si>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</si>
  <si>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</si>
  <si>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</si>
  <si>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</si>
  <si>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</si>
  <si>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</si>
  <si>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</si>
  <si>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</si>
  <si>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</si>
  <si>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</si>
  <si>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</si>
  <si>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</si>
  <si>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</si>
  <si>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</si>
  <si>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</si>
  <si>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</si>
  <si>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</si>
  <si>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</si>
  <si>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</si>
  <si>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</si>
  <si>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</si>
  <si>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</si>
  <si>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</si>
  <si>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</si>
  <si>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</si>
  <si>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</si>
  <si>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</si>
  <si>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</si>
  <si>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</si>
  <si>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</si>
  <si>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</si>
  <si>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</si>
  <si>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</si>
  <si>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</si>
  <si>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</si>
  <si>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</si>
  <si>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</si>
  <si>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</si>
  <si>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</si>
  <si>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</si>
  <si>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</si>
  <si>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</si>
  <si>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</si>
  <si>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</si>
  <si>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</si>
  <si>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</si>
  <si>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</si>
  <si>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</si>
  <si>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</si>
  <si>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</si>
  <si>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</si>
  <si>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</si>
  <si>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</si>
  <si>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</si>
  <si>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</si>
  <si>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</si>
  <si>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</si>
  <si>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</si>
  <si>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</si>
  <si>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</si>
  <si>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</si>
  <si>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</si>
  <si>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</si>
  <si>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</si>
  <si>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</si>
  <si>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</si>
  <si>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</si>
  <si>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</si>
  <si>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</si>
  <si>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</si>
  <si>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</si>
  <si>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</si>
  <si>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</si>
  <si>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</si>
  <si>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</si>
  <si>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</si>
  <si>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</si>
  <si>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</si>
  <si>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</si>
  <si>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</si>
  <si>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</si>
  <si>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</si>
  <si>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</si>
  <si>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</si>
  <si>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</si>
  <si>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</si>
  <si>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</si>
  <si>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</si>
  <si>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</si>
  <si>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</si>
  <si>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</si>
  <si>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</si>
  <si>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</si>
  <si>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</si>
  <si>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</si>
  <si>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</si>
  <si>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</si>
  <si>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</si>
  <si>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</si>
  <si>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</si>
  <si>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</si>
  <si>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</si>
  <si>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</si>
  <si>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</si>
  <si>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</si>
  <si>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</si>
  <si>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</si>
  <si>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</si>
  <si>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</si>
  <si>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</si>
  <si>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</si>
  <si>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</si>
  <si>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</si>
  <si>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</si>
  <si>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</si>
  <si>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</si>
  <si>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</si>
  <si>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</si>
  <si>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</si>
  <si>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</si>
  <si>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</si>
  <si>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</si>
  <si>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</si>
  <si>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</si>
  <si>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</si>
  <si>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</si>
  <si>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</si>
  <si>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</si>
  <si>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</si>
  <si>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</si>
  <si>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</si>
  <si>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</si>
  <si>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</si>
  <si>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</si>
  <si>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</si>
  <si>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</si>
  <si>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</si>
  <si>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</si>
  <si>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</si>
  <si>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</si>
  <si>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</si>
  <si>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</si>
  <si>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</si>
  <si>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</si>
  <si>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</si>
  <si>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</si>
  <si>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</si>
  <si>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</si>
  <si>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</si>
  <si>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</si>
  <si>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</si>
  <si>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</si>
  <si>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</si>
  <si>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</si>
  <si>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</si>
  <si>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</si>
  <si>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</si>
  <si>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</si>
  <si>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</si>
  <si>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</si>
  <si>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</si>
  <si>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</si>
  <si>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</si>
  <si>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</si>
  <si>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</si>
  <si>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</si>
  <si>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</si>
  <si>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</si>
  <si>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</si>
  <si>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</si>
  <si>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</si>
  <si>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</si>
  <si>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</si>
  <si>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</si>
  <si>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</si>
  <si>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</si>
  <si>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</si>
  <si>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</si>
  <si>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</si>
  <si>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</si>
  <si>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</si>
  <si>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</si>
  <si>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</si>
  <si>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</si>
  <si>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</si>
  <si>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</si>
  <si>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</si>
  <si>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</si>
  <si>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</si>
  <si>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</si>
  <si>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</si>
  <si>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</si>
  <si>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</si>
  <si>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</si>
  <si>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</si>
  <si>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</si>
  <si>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</si>
  <si>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</si>
  <si>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</si>
  <si>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</si>
  <si>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</si>
  <si>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</si>
  <si>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</si>
  <si>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</si>
  <si>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</si>
  <si>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</si>
  <si>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</si>
  <si>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</si>
  <si>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</si>
  <si>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</si>
  <si>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</si>
  <si>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</si>
  <si>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</si>
  <si>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</si>
  <si>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</si>
  <si>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</si>
  <si>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</si>
  <si>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</si>
  <si>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</si>
  <si>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</si>
  <si>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</si>
  <si>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</si>
  <si>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</si>
  <si>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</si>
  <si>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</si>
  <si>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</si>
  <si>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</si>
  <si>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</si>
  <si>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</si>
  <si>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</si>
  <si>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</si>
  <si>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</si>
  <si>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</si>
  <si>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</si>
  <si>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</si>
  <si>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</si>
  <si>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</si>
  <si>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</si>
  <si>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</si>
  <si>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</si>
  <si>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</si>
  <si>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</si>
  <si>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</si>
  <si>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</si>
  <si>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</si>
  <si>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</si>
  <si>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</si>
  <si>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</si>
  <si>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</si>
  <si>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</si>
  <si>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</si>
  <si>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</si>
  <si>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</si>
  <si>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</si>
  <si>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</si>
  <si>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</si>
  <si>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</si>
  <si>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</si>
  <si>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</si>
  <si>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</si>
  <si>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</si>
  <si>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</si>
  <si>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</si>
  <si>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</si>
  <si>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</si>
  <si>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</si>
  <si>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</si>
  <si>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</si>
  <si>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</si>
  <si>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</si>
  <si>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</si>
  <si>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</si>
  <si>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</si>
  <si>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</si>
  <si>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</si>
  <si>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</si>
  <si>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</si>
  <si>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</si>
  <si>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</si>
  <si>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</si>
  <si>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</si>
  <si>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</si>
  <si>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</si>
  <si>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</si>
  <si>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</si>
  <si>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</si>
  <si>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</si>
  <si>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</si>
  <si>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</si>
  <si>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</si>
  <si>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</si>
  <si>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</si>
  <si>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</si>
  <si>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</si>
  <si>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</si>
  <si>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</si>
  <si>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</si>
  <si>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</si>
  <si>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</si>
  <si>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</si>
  <si>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</si>
  <si>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</si>
  <si>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</si>
  <si>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</si>
  <si>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</si>
  <si>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</si>
  <si>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</si>
  <si>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</si>
  <si>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</si>
  <si>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</si>
  <si>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</si>
  <si>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</si>
  <si>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</si>
  <si>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</si>
  <si>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</si>
  <si>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</si>
  <si>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</si>
  <si>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</si>
  <si>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</si>
  <si>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</si>
  <si>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</si>
  <si>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</si>
  <si>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</si>
  <si>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</si>
  <si>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</si>
  <si>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</si>
  <si>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</si>
  <si>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</si>
  <si>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</si>
  <si>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</si>
  <si>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</si>
  <si>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</si>
  <si>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</si>
  <si>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</si>
  <si>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</si>
  <si>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</si>
  <si>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</si>
  <si>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</si>
  <si>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</si>
  <si>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</si>
  <si>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</si>
  <si>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</si>
  <si>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</si>
  <si>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</si>
  <si>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</si>
  <si>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</si>
  <si>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</si>
  <si>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</si>
  <si>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</si>
  <si>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</si>
  <si>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</si>
  <si>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</si>
  <si>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</si>
  <si>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</si>
  <si>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</si>
  <si>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</si>
  <si>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</si>
  <si>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</si>
  <si>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</si>
  <si>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</si>
  <si>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</si>
  <si>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</si>
  <si>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</si>
  <si>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</si>
  <si>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</si>
  <si>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</si>
  <si>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</si>
  <si>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</si>
  <si>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</si>
  <si>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</si>
  <si>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</si>
  <si>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</si>
  <si>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</si>
  <si>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</si>
  <si>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</si>
  <si>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</si>
  <si>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</si>
  <si>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</si>
  <si>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</si>
  <si>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</si>
  <si>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</si>
  <si>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</si>
  <si>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</si>
  <si>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</si>
  <si>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</si>
  <si>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</si>
  <si>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</si>
  <si>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</si>
  <si>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</si>
  <si>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</si>
  <si>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</si>
  <si>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</si>
  <si>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</si>
  <si>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</si>
  <si>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</si>
  <si>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</si>
  <si>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</si>
  <si>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</si>
  <si>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</si>
  <si>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</si>
  <si>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</si>
  <si>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</si>
  <si>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</si>
  <si>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</si>
  <si>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</si>
  <si>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</si>
  <si>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</si>
  <si>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</si>
  <si>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</si>
  <si>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</si>
  <si>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</si>
  <si>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</si>
  <si>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</si>
  <si>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</si>
  <si>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</si>
  <si>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</si>
  <si>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</si>
  <si>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</si>
  <si>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</si>
  <si>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</si>
  <si>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</si>
  <si>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</si>
  <si>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</si>
  <si>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</si>
  <si>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</si>
  <si>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</si>
  <si>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</si>
  <si>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</si>
  <si>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</si>
  <si>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</si>
  <si>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</si>
  <si>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</si>
  <si>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</si>
  <si>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</si>
  <si>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</si>
  <si>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</si>
  <si>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</si>
  <si>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</si>
  <si>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</si>
  <si>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</si>
  <si>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</si>
  <si>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</si>
  <si>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</si>
  <si>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</si>
  <si>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</si>
  <si>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</si>
  <si>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</si>
  <si>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</si>
  <si>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</si>
  <si>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</si>
  <si>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</si>
  <si>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</si>
  <si>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</si>
  <si>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</si>
  <si>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</si>
  <si>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</si>
  <si>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</si>
  <si>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</si>
  <si>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</si>
  <si>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</si>
  <si>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</si>
  <si>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</si>
  <si>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</si>
  <si>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</si>
  <si>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</si>
  <si>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</si>
  <si>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</si>
  <si>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</si>
  <si>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</si>
  <si>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</si>
  <si>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</si>
  <si>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</si>
  <si>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</si>
  <si>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</si>
  <si>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</si>
  <si>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</si>
  <si>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</si>
  <si>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</si>
  <si>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</si>
  <si>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</si>
  <si>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</si>
  <si>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</si>
  <si>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</si>
  <si>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</si>
  <si>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</si>
  <si>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</si>
  <si>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</si>
  <si>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</si>
  <si>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</si>
  <si>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</si>
  <si>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</si>
  <si>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</si>
  <si>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</si>
  <si>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</si>
  <si>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</si>
  <si>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</si>
  <si>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</si>
  <si>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</si>
  <si>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</si>
  <si>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</si>
  <si>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</si>
  <si>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</si>
  <si>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</si>
  <si>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</si>
  <si>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</si>
  <si>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</si>
  <si>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</si>
  <si>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</si>
  <si>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</si>
  <si>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</si>
  <si>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</si>
  <si>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</si>
  <si>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</si>
  <si>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</si>
  <si>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</si>
  <si>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</si>
  <si>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</si>
  <si>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</si>
  <si>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</si>
  <si>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</si>
  <si>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</si>
  <si>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</si>
  <si>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</si>
  <si>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</si>
  <si>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</si>
  <si>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</si>
  <si>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</si>
  <si>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</si>
  <si>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</si>
  <si>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</si>
  <si>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</si>
  <si>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</si>
  <si>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</si>
  <si>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</si>
  <si>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</si>
  <si>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</si>
  <si>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</si>
  <si>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</si>
  <si>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</si>
  <si>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</si>
  <si>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</si>
  <si>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</si>
  <si>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</si>
  <si>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</si>
  <si>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</si>
  <si>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</si>
  <si>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</si>
  <si>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</si>
  <si>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</si>
  <si>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</si>
  <si>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</si>
  <si>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</si>
  <si>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</si>
  <si>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</si>
  <si>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</si>
  <si>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</si>
  <si>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</si>
  <si>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</si>
  <si>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</si>
  <si>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</si>
  <si>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</si>
  <si>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</si>
  <si>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</si>
  <si>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</si>
  <si>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</si>
  <si>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</si>
  <si>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</si>
  <si>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</si>
  <si>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</si>
  <si>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</si>
  <si>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</si>
  <si>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</si>
  <si>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</si>
  <si>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</si>
  <si>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</si>
  <si>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</si>
  <si>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</si>
  <si>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</si>
  <si>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</si>
  <si>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</si>
  <si>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</si>
  <si>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</si>
  <si>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</si>
  <si>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</si>
  <si>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</si>
  <si>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</si>
  <si>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</si>
  <si>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</si>
  <si>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</si>
  <si>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</si>
  <si>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</si>
  <si>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</si>
  <si>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</si>
  <si>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</si>
  <si>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</si>
  <si>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</si>
  <si>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</si>
  <si>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</si>
  <si>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</si>
  <si>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</si>
  <si>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</si>
  <si>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</si>
  <si>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</si>
  <si>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</si>
  <si>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</si>
  <si>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</si>
  <si>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</si>
  <si>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</si>
  <si>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</si>
  <si>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</si>
  <si>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</si>
  <si>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</si>
  <si>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</si>
  <si>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</si>
  <si>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</si>
  <si>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</si>
  <si>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</si>
  <si>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</si>
  <si>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</si>
  <si>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</si>
  <si>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</si>
  <si>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</si>
  <si>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</si>
  <si>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</si>
  <si>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</si>
  <si>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</si>
  <si>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</si>
  <si>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</si>
  <si>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</si>
  <si>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</si>
  <si>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</si>
  <si>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</si>
  <si>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</si>
  <si>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</si>
  <si>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</si>
  <si>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</si>
  <si>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</si>
  <si>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</si>
  <si>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</si>
  <si>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</si>
  <si>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</si>
  <si>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</si>
  <si>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</si>
  <si>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</si>
  <si>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</si>
  <si>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</si>
  <si>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</si>
  <si>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</si>
  <si>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</si>
  <si>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</si>
  <si>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</si>
  <si>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</si>
  <si>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</si>
  <si>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</si>
  <si>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</si>
  <si>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</si>
  <si>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</si>
  <si>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</si>
  <si>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</si>
  <si>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</si>
  <si>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</si>
  <si>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</si>
  <si>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</si>
  <si>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</si>
  <si>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</si>
  <si>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</si>
  <si>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</si>
  <si>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</si>
  <si>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</si>
  <si>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</si>
  <si>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</si>
  <si>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</si>
  <si>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</si>
  <si>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</si>
  <si>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</si>
  <si>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</si>
  <si>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</si>
  <si>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</si>
  <si>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</si>
  <si>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</si>
  <si>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</si>
  <si>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</si>
  <si>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</si>
  <si>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</si>
  <si>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</si>
  <si>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</si>
  <si>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</si>
  <si>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</si>
  <si>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</si>
  <si>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</si>
  <si>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</si>
  <si>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</si>
  <si>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</si>
  <si>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</si>
  <si>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</si>
  <si>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</si>
  <si>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</si>
  <si>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</si>
  <si>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</si>
  <si>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</si>
  <si>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</si>
  <si>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</si>
  <si>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</si>
  <si>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</si>
  <si>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</si>
  <si>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</si>
  <si>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</si>
  <si>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</si>
  <si>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</si>
  <si>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</si>
  <si>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</si>
  <si>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</si>
  <si>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</si>
  <si>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</si>
  <si>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</si>
  <si>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</si>
  <si>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</si>
  <si>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</si>
  <si>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</si>
  <si>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</si>
  <si>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</si>
  <si>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</si>
  <si>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</si>
  <si>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</si>
  <si>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</si>
  <si>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</si>
  <si>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</si>
  <si>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</si>
  <si>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</si>
  <si>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</si>
  <si>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</si>
  <si>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</si>
  <si>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</si>
  <si>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</si>
  <si>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</si>
  <si>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</si>
  <si>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</si>
  <si>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</si>
  <si>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</si>
  <si>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</si>
  <si>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</si>
  <si>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</si>
  <si>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</si>
  <si>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</si>
  <si>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</si>
  <si>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</si>
  <si>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</si>
  <si>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</si>
  <si>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</si>
  <si>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</si>
  <si>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</si>
  <si>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</si>
  <si>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</si>
  <si>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</si>
  <si>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</si>
  <si>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</si>
  <si>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</si>
  <si>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</si>
  <si>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</si>
  <si>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</si>
  <si>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</si>
  <si>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</si>
  <si>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</si>
  <si>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</si>
  <si>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</si>
  <si>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</si>
  <si>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</si>
  <si>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</si>
  <si>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</si>
  <si>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</si>
  <si>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</si>
  <si>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</si>
  <si>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</si>
  <si>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</si>
  <si>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</si>
  <si>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</si>
  <si>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</si>
  <si>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</si>
  <si>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</si>
  <si>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</si>
  <si>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</si>
  <si>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</si>
  <si>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</si>
  <si>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</si>
  <si>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</si>
  <si>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</si>
  <si>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</si>
  <si>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</si>
  <si>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</si>
  <si>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</si>
  <si>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</si>
  <si>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</si>
  <si>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</si>
  <si>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</si>
  <si>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</si>
  <si>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</si>
  <si>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</si>
  <si>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</si>
  <si>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</si>
  <si>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</si>
  <si>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</si>
  <si>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</si>
  <si>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</si>
  <si>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</si>
  <si>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</si>
  <si>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</si>
  <si>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</si>
  <si>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</si>
  <si>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</si>
  <si>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</si>
  <si>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</si>
  <si>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</si>
  <si>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</si>
  <si>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</si>
  <si>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</si>
  <si>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</si>
  <si>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</si>
  <si>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</si>
  <si>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</si>
  <si>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</si>
  <si>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</si>
  <si>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</si>
  <si>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</si>
  <si>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</si>
  <si>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</si>
  <si>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</si>
  <si>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</si>
  <si>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</si>
  <si>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</si>
  <si>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</si>
  <si>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</si>
  <si>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</si>
  <si>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</si>
  <si>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</si>
  <si>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</si>
  <si>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</si>
  <si>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</si>
  <si>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</si>
  <si>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</si>
  <si>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</si>
  <si>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</si>
  <si>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</si>
  <si>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</si>
  <si>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</si>
  <si>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</si>
  <si>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</si>
  <si>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</si>
  <si>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</si>
  <si>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</si>
  <si>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</si>
  <si>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</si>
  <si>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</si>
  <si>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</si>
  <si>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</si>
  <si>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</si>
  <si>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</si>
  <si>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</si>
  <si>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</si>
  <si>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</si>
  <si>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</si>
  <si>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</si>
  <si>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</si>
  <si>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</si>
  <si>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</si>
  <si>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</si>
  <si>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</si>
  <si>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</si>
  <si>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</si>
  <si>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</si>
  <si>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</si>
  <si>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</si>
  <si>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</si>
  <si>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</si>
  <si>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</si>
  <si>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</si>
  <si>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</si>
  <si>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</si>
  <si>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</si>
  <si>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</si>
  <si>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</si>
  <si>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</si>
  <si>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</si>
  <si>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</si>
  <si>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</si>
  <si>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</si>
  <si>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</si>
  <si>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</si>
  <si>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</si>
  <si>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</si>
  <si>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</si>
  <si>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</si>
  <si>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</si>
  <si>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</si>
  <si>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</si>
  <si>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</si>
  <si>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</si>
  <si>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</si>
  <si>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</si>
  <si>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</si>
  <si>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</si>
  <si>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</si>
  <si>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</si>
  <si>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</si>
  <si>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</si>
  <si>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</si>
  <si>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</si>
  <si>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</si>
  <si>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</si>
  <si>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</si>
  <si>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</si>
  <si>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</si>
  <si>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</si>
  <si>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</si>
  <si>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</si>
  <si>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</si>
  <si>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</si>
  <si>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</si>
  <si>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</si>
  <si>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</si>
  <si>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</si>
  <si>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</si>
  <si>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</si>
  <si>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</si>
  <si>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</si>
  <si>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</si>
  <si>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</si>
  <si>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</si>
  <si>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</si>
  <si>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</si>
  <si>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</si>
  <si>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</si>
  <si>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</si>
  <si>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</si>
  <si>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</si>
  <si>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</si>
  <si>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</si>
  <si>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</si>
  <si>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</si>
  <si>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</si>
  <si>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</si>
  <si>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</si>
  <si>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</si>
  <si>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</si>
  <si>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</si>
  <si>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</si>
  <si>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</si>
  <si>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</si>
  <si>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</si>
  <si>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</si>
  <si>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</si>
  <si>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</si>
  <si>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</si>
  <si>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</si>
  <si>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</si>
  <si>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</si>
  <si>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</si>
  <si>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</si>
  <si>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</si>
  <si>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</si>
  <si>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</si>
  <si>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</si>
  <si>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</si>
  <si>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</si>
  <si>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</si>
  <si>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</si>
  <si>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</si>
  <si>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</si>
  <si>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</si>
  <si>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</si>
  <si>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</si>
  <si>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</si>
  <si>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</si>
  <si>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</si>
  <si>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</si>
  <si>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</si>
  <si>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</si>
  <si>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</si>
  <si>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</si>
  <si>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</si>
  <si>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</si>
  <si>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</si>
  <si>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</si>
  <si>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</si>
  <si>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</si>
  <si>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</si>
  <si>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</si>
  <si>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</si>
  <si>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</si>
  <si>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</si>
  <si>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</si>
  <si>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</si>
  <si>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</si>
  <si>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</si>
  <si>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</si>
  <si>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</si>
  <si>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</si>
  <si>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</si>
  <si>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</si>
  <si>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</si>
  <si>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</si>
  <si>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</si>
  <si>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</si>
  <si>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</si>
  <si>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</si>
  <si>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</si>
  <si>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</si>
  <si>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</si>
  <si>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</si>
  <si>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</si>
  <si>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</si>
  <si>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</si>
  <si>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</si>
  <si>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</si>
  <si>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</si>
  <si>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</si>
  <si>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</si>
  <si>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</si>
  <si>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</si>
  <si>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</si>
  <si>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</si>
  <si>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</si>
  <si>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</si>
  <si>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</si>
  <si>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</si>
  <si>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</si>
  <si>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</si>
  <si>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</si>
  <si>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</si>
  <si>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</si>
  <si>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</si>
  <si>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</si>
  <si>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</si>
  <si>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</si>
  <si>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</si>
  <si>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</si>
  <si>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</si>
  <si>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</si>
  <si>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</si>
  <si>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</si>
  <si>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</si>
  <si>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</si>
  <si>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</si>
  <si>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</si>
  <si>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</si>
  <si>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</si>
  <si>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</si>
  <si>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</si>
  <si>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</si>
  <si>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</si>
  <si>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</si>
  <si>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</si>
  <si>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</si>
  <si>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</si>
  <si>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</si>
  <si>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</si>
  <si>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</si>
  <si>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</si>
  <si>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</si>
  <si>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</si>
  <si>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</si>
  <si>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</si>
  <si>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</si>
  <si>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</si>
  <si>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</si>
  <si>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</si>
  <si>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</si>
  <si>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</si>
  <si>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</si>
  <si>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</si>
  <si>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</si>
  <si>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</si>
  <si>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</si>
  <si>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</si>
  <si>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</si>
  <si>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</si>
  <si>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</si>
  <si>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</si>
  <si>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</si>
  <si>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</si>
  <si>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</si>
  <si>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</si>
  <si>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</si>
  <si>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</si>
  <si>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</si>
  <si>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</si>
  <si>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</si>
  <si>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</si>
  <si>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</si>
  <si>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</si>
  <si>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</si>
  <si>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</si>
  <si>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</si>
  <si>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</si>
  <si>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</si>
  <si>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</si>
  <si>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</si>
  <si>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</si>
  <si>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</si>
  <si>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</si>
  <si>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</si>
  <si>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</si>
  <si>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</si>
  <si>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</si>
  <si>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</si>
  <si>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</si>
  <si>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</si>
  <si>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</si>
  <si>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</si>
  <si>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</si>
  <si>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</si>
  <si>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</si>
  <si>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</si>
  <si>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</si>
  <si>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</si>
  <si>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</si>
  <si>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</si>
  <si>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</si>
  <si>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</si>
  <si>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</si>
  <si>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</si>
  <si>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</si>
  <si>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</si>
  <si>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</si>
  <si>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</si>
  <si>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</si>
  <si>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</si>
  <si>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</si>
  <si>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</si>
  <si>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</si>
  <si>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</si>
  <si>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</si>
  <si>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</si>
  <si>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</si>
  <si>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</si>
  <si>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</si>
  <si>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</si>
  <si>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</si>
  <si>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</si>
  <si>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</si>
  <si>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</si>
  <si>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</si>
  <si>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</si>
  <si>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</si>
  <si>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</si>
  <si>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</si>
  <si>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</si>
  <si>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</si>
  <si>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</si>
  <si>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</si>
  <si>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</si>
  <si>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</si>
  <si>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</si>
  <si>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</si>
  <si>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</si>
  <si>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</si>
  <si>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</si>
  <si>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</si>
  <si>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</si>
  <si>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</si>
  <si>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</si>
  <si>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</si>
  <si>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</si>
  <si>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</si>
  <si>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</si>
  <si>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</si>
  <si>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</si>
  <si>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</si>
  <si>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</si>
  <si>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</si>
  <si>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</si>
  <si>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</si>
  <si>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</si>
  <si>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</si>
  <si>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</si>
  <si>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</si>
  <si>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</si>
  <si>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</si>
  <si>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</si>
  <si>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</si>
  <si>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</si>
  <si>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</si>
  <si>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</si>
  <si>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</si>
  <si>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</si>
  <si>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</si>
  <si>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</si>
  <si>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</si>
  <si>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</si>
  <si>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</si>
  <si>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</si>
  <si>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</si>
  <si>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</si>
  <si>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</si>
  <si>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</si>
  <si>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</si>
  <si>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</si>
  <si>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</si>
  <si>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</si>
  <si>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</si>
  <si>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</si>
  <si>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</si>
  <si>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</si>
  <si>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</si>
  <si>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</si>
  <si>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</si>
  <si>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</si>
  <si>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</si>
  <si>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</si>
  <si>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</si>
  <si>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</si>
  <si>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</si>
  <si>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</si>
  <si>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</si>
  <si>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</si>
  <si>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</si>
  <si>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</si>
  <si>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</si>
  <si>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</si>
  <si>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</si>
  <si>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</si>
  <si>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</si>
  <si>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</si>
  <si>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</si>
  <si>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</si>
  <si>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</si>
  <si>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</si>
  <si>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</si>
  <si>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</si>
  <si>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</si>
  <si>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</si>
  <si>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</si>
  <si>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</si>
  <si>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</si>
  <si>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</si>
  <si>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</si>
  <si>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</si>
  <si>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</si>
  <si>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</si>
  <si>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</si>
  <si>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</si>
  <si>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</si>
  <si>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</si>
  <si>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</si>
  <si>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</si>
  <si>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</si>
  <si>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</si>
  <si>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</si>
  <si>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</si>
  <si>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</si>
  <si>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</si>
  <si>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</si>
  <si>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</si>
  <si>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</si>
  <si>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</si>
  <si>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</si>
  <si>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</si>
  <si>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</si>
  <si>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</si>
  <si>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</si>
  <si>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</si>
  <si>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</si>
  <si>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</si>
  <si>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</si>
  <si>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</si>
  <si>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</si>
  <si>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</si>
  <si>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</si>
  <si>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</si>
  <si>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</si>
  <si>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</si>
  <si>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</si>
  <si>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</si>
  <si>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</si>
  <si>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</si>
  <si>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</si>
  <si>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</si>
  <si>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</si>
  <si>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</si>
  <si>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</si>
  <si>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</si>
  <si>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</si>
  <si>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</si>
  <si>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</si>
  <si>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</si>
  <si>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</si>
  <si>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</si>
  <si>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</si>
  <si>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</si>
  <si>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</si>
  <si>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</si>
  <si>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</si>
  <si>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</si>
  <si>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</si>
  <si>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</si>
  <si>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</si>
  <si>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</si>
  <si>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</si>
  <si>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</si>
  <si>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</si>
  <si>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</si>
  <si>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</si>
  <si>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</si>
  <si>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</si>
  <si>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</si>
  <si>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</si>
  <si>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</si>
  <si>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</si>
  <si>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</si>
  <si>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</si>
  <si>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</si>
  <si>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</si>
  <si>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</si>
  <si>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</si>
  <si>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</si>
  <si>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</si>
  <si>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</si>
  <si>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</si>
  <si>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</si>
  <si>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</si>
  <si>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</si>
  <si>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</si>
  <si>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</si>
  <si>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</si>
  <si>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</si>
  <si>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</si>
  <si>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</si>
  <si>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</si>
  <si>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</si>
  <si>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</si>
  <si>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</si>
  <si>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</si>
  <si>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</si>
  <si>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</si>
  <si>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</si>
  <si>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</si>
  <si>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</si>
  <si>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</si>
  <si>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</si>
  <si>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</si>
  <si>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</si>
  <si>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</si>
  <si>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</si>
  <si>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</si>
  <si>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</si>
  <si>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</si>
  <si>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</si>
  <si>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</si>
  <si>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</si>
  <si>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</si>
  <si>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</si>
  <si>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</si>
  <si>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</si>
  <si>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</si>
  <si>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</si>
  <si>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</si>
  <si>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</si>
  <si>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</si>
  <si>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</si>
  <si>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</si>
  <si>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</si>
  <si>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</si>
  <si>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</si>
  <si>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</si>
  <si>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</si>
  <si>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</si>
  <si>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</si>
  <si>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</si>
  <si>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</si>
  <si>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</si>
  <si>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</si>
  <si>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</si>
  <si>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</si>
  <si>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</si>
  <si>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</si>
  <si>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</si>
  <si>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</si>
  <si>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</si>
  <si>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</si>
  <si>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</si>
  <si>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</si>
  <si>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</si>
  <si>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</si>
  <si>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</si>
  <si>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</si>
  <si>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</si>
  <si>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</si>
  <si>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</si>
  <si>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</si>
  <si>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</si>
  <si>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</si>
  <si>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</si>
  <si>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</si>
  <si>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</si>
  <si>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</si>
  <si>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</si>
  <si>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</si>
  <si>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</si>
  <si>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</si>
  <si>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</si>
  <si>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</si>
  <si>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</si>
  <si>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</si>
  <si>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</si>
  <si>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</si>
  <si>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</si>
  <si>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</si>
  <si>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</si>
  <si>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</si>
  <si>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</si>
  <si>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</si>
  <si>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</si>
  <si>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</si>
  <si>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</si>
  <si>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</si>
  <si>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</si>
  <si>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</si>
  <si>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</si>
  <si>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</si>
  <si>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</si>
  <si>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</si>
  <si>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</si>
  <si>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</si>
  <si>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</si>
  <si>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</si>
  <si>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</si>
  <si>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</si>
  <si>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</si>
  <si>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</si>
  <si>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</si>
  <si>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</si>
  <si>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</si>
  <si>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</si>
  <si>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</si>
  <si>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</si>
  <si>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</si>
  <si>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</si>
  <si>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</si>
  <si>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</si>
  <si>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</si>
  <si>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</si>
  <si>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</si>
  <si>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</si>
  <si>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</si>
  <si>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</si>
  <si>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</si>
  <si>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</si>
  <si>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</si>
  <si>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</si>
  <si>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</si>
  <si>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</si>
  <si>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</si>
  <si>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</si>
  <si>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</si>
  <si>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</si>
  <si>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</si>
  <si>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</si>
  <si>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</si>
  <si>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</si>
  <si>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</si>
  <si>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</si>
  <si>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</si>
  <si>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</si>
  <si>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</si>
  <si>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</si>
  <si>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</si>
  <si>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</si>
  <si>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</si>
  <si>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</si>
  <si>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</si>
  <si>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</si>
  <si>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</si>
  <si>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</si>
  <si>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</si>
  <si>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</si>
  <si>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</si>
  <si>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</si>
  <si>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</si>
  <si>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</si>
  <si>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</si>
  <si>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</si>
  <si>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</si>
  <si>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</si>
  <si>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</si>
  <si>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</si>
  <si>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</si>
  <si>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</si>
  <si>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</si>
  <si>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</si>
  <si>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</si>
  <si>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</si>
  <si>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</si>
  <si>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</si>
  <si>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</si>
  <si>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</si>
  <si>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</si>
  <si>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</si>
  <si>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</si>
  <si>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</si>
  <si>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</si>
  <si>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</si>
  <si>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</si>
  <si>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</si>
  <si>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</si>
  <si>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</si>
  <si>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</si>
  <si>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</si>
  <si>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</si>
  <si>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</si>
  <si>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</si>
  <si>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</si>
  <si>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</si>
  <si>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</si>
  <si>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</si>
  <si>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</si>
  <si>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</si>
  <si>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</si>
  <si>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</si>
  <si>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</si>
  <si>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</si>
  <si>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</si>
  <si>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</si>
  <si>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</si>
  <si>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</si>
  <si>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</si>
  <si>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</si>
  <si>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</si>
  <si>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</si>
  <si>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</si>
  <si>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</si>
  <si>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</si>
  <si>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</si>
  <si>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</si>
  <si>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</si>
  <si>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</si>
  <si>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</si>
  <si>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</si>
  <si>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</si>
  <si>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</si>
  <si>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</si>
  <si>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</si>
  <si>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</si>
  <si>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</si>
  <si>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</si>
  <si>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</si>
  <si>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</si>
  <si>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</si>
  <si>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</si>
  <si>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</si>
  <si>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</si>
  <si>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</si>
  <si>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</si>
  <si>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</si>
  <si>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</si>
  <si>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</si>
  <si>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</si>
  <si>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</si>
  <si>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</si>
  <si>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</si>
  <si>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</si>
  <si>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</si>
  <si>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</si>
  <si>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</si>
  <si>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</si>
  <si>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</si>
  <si>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</si>
  <si>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</si>
  <si>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</si>
  <si>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</si>
  <si>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</si>
  <si>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</si>
  <si>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</si>
  <si>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</si>
  <si>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</si>
  <si>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</si>
  <si>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</si>
  <si>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</si>
  <si>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</si>
  <si>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</si>
  <si>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</si>
  <si>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</si>
  <si>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</si>
  <si>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</si>
  <si>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</si>
  <si>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</si>
  <si>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</si>
  <si>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</si>
  <si>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</si>
  <si>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</si>
  <si>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</si>
  <si>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</si>
  <si>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</si>
  <si>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</si>
  <si>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</si>
  <si>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</si>
  <si>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</si>
  <si>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</si>
  <si>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</si>
  <si>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</si>
  <si>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</si>
  <si>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</si>
  <si>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</si>
  <si>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</si>
  <si>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</si>
  <si>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</si>
  <si>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</si>
  <si>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</si>
  <si>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</si>
  <si>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</si>
  <si>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</si>
  <si>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</si>
  <si>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</si>
  <si>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</si>
  <si>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</si>
  <si>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</si>
  <si>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</si>
  <si>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</si>
  <si>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</si>
  <si>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</si>
  <si>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</si>
  <si>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</si>
  <si>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</si>
  <si>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</si>
  <si>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</si>
  <si>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</si>
  <si>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</si>
  <si>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</si>
  <si>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</si>
  <si>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</si>
  <si>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</si>
  <si>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</si>
  <si>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</si>
  <si>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</si>
  <si>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</si>
  <si>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</si>
  <si>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</si>
  <si>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</si>
  <si>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</si>
  <si>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</si>
  <si>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</si>
  <si>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</si>
  <si>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</si>
  <si>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</si>
  <si>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</si>
  <si>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</si>
  <si>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</si>
  <si>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</si>
  <si>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</si>
  <si>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</si>
  <si>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</si>
  <si>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</si>
  <si>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</si>
  <si>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</si>
  <si>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</si>
  <si>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</si>
  <si>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</si>
  <si>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</si>
  <si>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</si>
  <si>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</si>
  <si>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</si>
  <si>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</si>
  <si>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</si>
  <si>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</si>
  <si>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</si>
  <si>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</si>
  <si>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</si>
  <si>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</si>
  <si>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</si>
  <si>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</si>
  <si>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</si>
  <si>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</si>
  <si>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</si>
  <si>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</si>
  <si>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</si>
  <si>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</si>
  <si>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</si>
  <si>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</si>
  <si>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</si>
  <si>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</si>
  <si>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</si>
  <si>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</si>
  <si>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</si>
  <si>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</si>
  <si>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</si>
  <si>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</si>
  <si>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</si>
  <si>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</si>
  <si>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</si>
  <si>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</si>
  <si>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</si>
  <si>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</si>
  <si>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</si>
  <si>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</si>
  <si>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</si>
  <si>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</si>
  <si>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</si>
  <si>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</si>
  <si>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</si>
  <si>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</si>
  <si>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</si>
  <si>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</si>
  <si>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</si>
  <si>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</si>
  <si>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</si>
  <si>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</si>
  <si>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</si>
  <si>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</si>
  <si>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</si>
  <si>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</si>
  <si>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</si>
  <si>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</si>
  <si>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</si>
  <si>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</si>
  <si>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</si>
  <si>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</si>
  <si>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</si>
  <si>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</si>
  <si>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</si>
  <si>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</si>
  <si>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</si>
  <si>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</si>
  <si>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</si>
  <si>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</si>
  <si>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</si>
  <si>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</si>
  <si>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</si>
  <si>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</si>
  <si>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</si>
  <si>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</si>
  <si>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</si>
  <si>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</si>
  <si>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</si>
  <si>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</si>
  <si>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</si>
  <si>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</si>
  <si>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</si>
  <si>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</si>
  <si>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</si>
  <si>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</si>
  <si>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</si>
  <si>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</si>
  <si>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</si>
  <si>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</si>
  <si>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</si>
  <si>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</si>
  <si>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</si>
  <si>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</si>
  <si>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</si>
  <si>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</si>
  <si>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</si>
  <si>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</si>
  <si>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</si>
  <si>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</si>
  <si>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</si>
  <si>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</si>
  <si>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</si>
  <si>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</si>
  <si>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</si>
  <si>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</si>
  <si>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</si>
  <si>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</si>
  <si>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</si>
  <si>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</si>
  <si>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</si>
  <si>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</si>
  <si>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</si>
  <si>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</si>
  <si>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</si>
  <si>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</si>
  <si>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</si>
  <si>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</si>
  <si>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</si>
  <si>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</si>
  <si>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</si>
  <si>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</si>
  <si>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</si>
  <si>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</si>
  <si>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</si>
  <si>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</si>
  <si>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</si>
  <si>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</si>
  <si>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</si>
  <si>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</si>
  <si>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</si>
  <si>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</si>
  <si>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</si>
  <si>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</si>
  <si>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</si>
  <si>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</si>
  <si>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</si>
  <si>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</si>
  <si>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</si>
  <si>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</si>
  <si>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</si>
  <si>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</si>
  <si>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</si>
  <si>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</si>
  <si>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</si>
  <si>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</si>
  <si>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</si>
  <si>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</si>
  <si>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</si>
  <si>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</si>
  <si>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</si>
  <si>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</si>
  <si>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</si>
  <si>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</si>
  <si>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</si>
  <si>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</si>
  <si>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</si>
  <si>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</si>
  <si>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</si>
  <si>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</si>
  <si>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</si>
  <si>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</si>
  <si>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</si>
  <si>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</si>
  <si>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</si>
  <si>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</si>
  <si>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</si>
  <si>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</si>
  <si>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</si>
  <si>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</si>
  <si>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</si>
  <si>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</si>
  <si>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</si>
  <si>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</si>
  <si>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</si>
  <si>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</si>
  <si>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</si>
  <si>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</si>
  <si>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</si>
  <si>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</si>
  <si>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</si>
  <si>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</si>
  <si>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</si>
  <si>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</si>
  <si>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</si>
  <si>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</si>
  <si>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</si>
  <si>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</si>
  <si>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</si>
  <si>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</si>
  <si>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</si>
  <si>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</si>
  <si>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</si>
  <si>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</si>
  <si>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</si>
  <si>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</si>
  <si>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</si>
  <si>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</si>
  <si>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</si>
  <si>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</si>
  <si>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</si>
  <si>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</si>
  <si>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</si>
  <si>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</si>
  <si>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</si>
  <si>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</si>
  <si>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</si>
  <si>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</si>
  <si>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</si>
  <si>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</si>
  <si>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</si>
  <si>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</si>
  <si>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</si>
  <si>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</si>
  <si>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</si>
  <si>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</si>
  <si>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</si>
  <si>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</si>
  <si>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</si>
  <si>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</si>
  <si>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</si>
  <si>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</si>
  <si>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</si>
  <si>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</si>
  <si>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</si>
  <si>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</si>
  <si>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</si>
  <si>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</si>
  <si>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</si>
  <si>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</si>
  <si>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</si>
  <si>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</si>
  <si>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</si>
  <si>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</si>
  <si>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</si>
  <si>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</si>
  <si>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</si>
  <si>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</si>
  <si>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</si>
  <si>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</si>
  <si>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</si>
  <si>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</si>
  <si>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</si>
  <si>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</si>
  <si>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</si>
  <si>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</si>
  <si>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</si>
  <si>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</si>
  <si>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</si>
  <si>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</si>
  <si>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</si>
  <si>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</si>
  <si>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</si>
  <si>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</si>
  <si>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</si>
  <si>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</si>
  <si>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</si>
  <si>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</si>
  <si>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</si>
  <si>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</si>
  <si>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</si>
  <si>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</si>
  <si>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</si>
  <si>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</si>
  <si>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</si>
  <si>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</si>
  <si>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</si>
  <si>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</si>
  <si>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</si>
  <si>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</si>
  <si>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</si>
  <si>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</si>
  <si>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</si>
  <si>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</si>
  <si>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</si>
  <si>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</si>
  <si>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</si>
  <si>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</si>
  <si>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</si>
  <si>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</si>
  <si>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</si>
  <si>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</si>
  <si>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</si>
  <si>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</si>
  <si>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</si>
  <si>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</si>
  <si>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</si>
  <si>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</si>
  <si>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</si>
  <si>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</si>
  <si>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</si>
  <si>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</si>
  <si>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</si>
  <si>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</si>
  <si>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</si>
  <si>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</si>
  <si>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</si>
  <si>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</si>
  <si>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</si>
  <si>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</si>
  <si>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</si>
  <si>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</si>
  <si>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</si>
  <si>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</si>
  <si>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</si>
  <si>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</si>
  <si>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</si>
  <si>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</si>
  <si>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</si>
  <si>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</si>
  <si>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</si>
  <si>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</si>
  <si>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</si>
  <si>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</si>
  <si>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</si>
  <si>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</si>
  <si>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</si>
  <si>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</si>
  <si>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</si>
  <si>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</si>
  <si>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</si>
  <si>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</si>
  <si>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</si>
  <si>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</si>
  <si>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</si>
  <si>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</si>
  <si>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</si>
  <si>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</si>
  <si>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</si>
  <si>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</si>
  <si>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</si>
  <si>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</si>
  <si>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</si>
  <si>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</si>
  <si>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</si>
  <si>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</si>
  <si>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</si>
  <si>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</si>
  <si>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</si>
  <si>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</si>
  <si>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</si>
  <si>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</si>
  <si>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</si>
  <si>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</si>
  <si>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</si>
  <si>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</si>
  <si>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</si>
  <si>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</si>
  <si>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</si>
  <si>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</si>
  <si>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</si>
  <si>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</si>
  <si>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</si>
  <si>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</si>
  <si>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</si>
  <si>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</si>
  <si>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</si>
  <si>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</si>
  <si>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</si>
  <si>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</si>
  <si>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</si>
  <si>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</si>
  <si>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</si>
  <si>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</si>
  <si>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</si>
  <si>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</si>
  <si>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</si>
  <si>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</si>
  <si>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</si>
  <si>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</si>
  <si>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</si>
  <si>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</si>
  <si>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</si>
  <si>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</si>
  <si>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</si>
  <si>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</si>
  <si>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</si>
  <si>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</si>
  <si>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</si>
  <si>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</si>
  <si>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</si>
  <si>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</si>
  <si>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</si>
  <si>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</si>
  <si>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</si>
  <si>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</si>
  <si>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</si>
  <si>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</si>
  <si>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</si>
  <si>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</si>
  <si>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</si>
  <si>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</si>
  <si>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</si>
  <si>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</si>
  <si>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</si>
  <si>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</si>
  <si>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</si>
  <si>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</si>
  <si>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</si>
  <si>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</si>
  <si>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</si>
  <si>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</si>
  <si>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</si>
  <si>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</si>
  <si>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</si>
  <si>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</si>
  <si>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</si>
  <si>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</si>
  <si>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</si>
  <si>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</si>
  <si>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</si>
  <si>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</si>
  <si>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</si>
  <si>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</si>
  <si>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</si>
  <si>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</si>
  <si>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</si>
  <si>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</si>
  <si>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</si>
  <si>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</si>
  <si>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</si>
  <si>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</si>
  <si>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</si>
  <si>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</si>
  <si>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</si>
  <si>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</si>
  <si>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</si>
  <si>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</si>
  <si>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</si>
  <si>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</si>
  <si>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</si>
  <si>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</si>
  <si>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</si>
  <si>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</si>
  <si>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</si>
  <si>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</si>
  <si>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</si>
  <si>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</si>
  <si>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</si>
  <si>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</si>
  <si>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</si>
  <si>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</si>
  <si>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</si>
  <si>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</si>
  <si>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</si>
  <si>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</si>
  <si>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</si>
  <si>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</si>
  <si>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</si>
  <si>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</si>
  <si>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</si>
  <si>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</si>
  <si>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</si>
  <si>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</si>
  <si>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</si>
  <si>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</si>
  <si>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</si>
  <si>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</si>
  <si>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</si>
  <si>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</si>
  <si>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</si>
  <si>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</si>
  <si>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</si>
  <si>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</si>
  <si>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</si>
  <si>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</si>
  <si>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</si>
  <si>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</si>
  <si>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</si>
  <si>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</si>
  <si>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</si>
  <si>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</si>
  <si>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</si>
  <si>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</si>
  <si>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</si>
  <si>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</si>
  <si>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</si>
  <si>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</si>
  <si>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</si>
  <si>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</si>
  <si>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</si>
  <si>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</si>
  <si>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</si>
  <si>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</si>
  <si>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</si>
  <si>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</si>
  <si>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</si>
  <si>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</si>
  <si>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</si>
  <si>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</si>
  <si>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</si>
  <si>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</si>
  <si>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</si>
  <si>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</si>
  <si>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</si>
  <si>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</si>
  <si>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</si>
  <si>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</si>
  <si>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</si>
  <si>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</si>
  <si>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</si>
  <si>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</si>
  <si>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</si>
  <si>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</si>
  <si>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</si>
  <si>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</si>
  <si>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</si>
  <si>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</si>
  <si>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</si>
  <si>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</si>
  <si>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</si>
  <si>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</si>
  <si>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</si>
  <si>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</si>
  <si>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</si>
  <si>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</si>
  <si>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</si>
  <si>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</si>
  <si>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</si>
  <si>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</si>
  <si>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</si>
  <si>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</si>
  <si>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</si>
  <si>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</si>
  <si>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</si>
  <si>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</si>
  <si>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</si>
  <si>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</si>
  <si>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</si>
  <si>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</si>
  <si>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</si>
  <si>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</si>
  <si>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</si>
  <si>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</si>
  <si>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</si>
  <si>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</si>
  <si>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</si>
  <si>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</si>
  <si>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</si>
  <si>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</si>
  <si>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</si>
  <si>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</si>
  <si>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</si>
  <si>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</si>
  <si>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</si>
  <si>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</si>
  <si>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</si>
  <si>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</si>
  <si>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</si>
  <si>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</si>
  <si>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</si>
  <si>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</si>
  <si>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</si>
  <si>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</si>
  <si>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</si>
  <si>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</si>
  <si>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</si>
  <si>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</si>
  <si>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</si>
  <si>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</si>
  <si>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</si>
  <si>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</si>
  <si>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</si>
  <si>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</si>
  <si>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</si>
  <si>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</si>
  <si>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</si>
  <si>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</si>
  <si>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</si>
  <si>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</si>
  <si>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</si>
  <si>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</si>
  <si>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</si>
  <si>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</si>
  <si>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</si>
  <si>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</si>
  <si>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</si>
  <si>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</si>
  <si>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</si>
  <si>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</si>
  <si>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</si>
  <si>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</si>
  <si>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</si>
  <si>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</si>
  <si>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</si>
  <si>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</si>
  <si>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</si>
  <si>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</si>
  <si>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</si>
  <si>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</si>
  <si>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</si>
  <si>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</si>
  <si>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</si>
  <si>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</si>
  <si>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</si>
  <si>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</si>
  <si>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</si>
  <si>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</si>
  <si>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</si>
  <si>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</si>
  <si>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</si>
  <si>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</si>
  <si>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</si>
  <si>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</si>
  <si>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</si>
  <si>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</si>
  <si>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</si>
  <si>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</si>
  <si>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</si>
  <si>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</si>
  <si>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</si>
  <si>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</si>
  <si>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</si>
  <si>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</si>
  <si>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</si>
  <si>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</si>
  <si>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</si>
  <si>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</si>
  <si>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</si>
  <si>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</si>
  <si>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</si>
  <si>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</si>
  <si>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</si>
  <si>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</si>
  <si>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</si>
  <si>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</si>
  <si>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</si>
  <si>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</si>
  <si>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</si>
  <si>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</si>
  <si>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</si>
  <si>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</si>
  <si>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</si>
  <si>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</si>
  <si>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</si>
  <si>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</si>
  <si>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</si>
  <si>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</si>
  <si>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</si>
  <si>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</si>
  <si>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</si>
  <si>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</si>
  <si>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</si>
  <si>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</si>
  <si>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</si>
  <si>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</si>
  <si>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</si>
  <si>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</si>
  <si>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</si>
  <si>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</si>
  <si>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</si>
  <si>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</si>
  <si>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</si>
  <si>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</si>
  <si>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</si>
  <si>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</si>
  <si>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</si>
  <si>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</si>
  <si>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</si>
  <si>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</si>
  <si>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</si>
  <si>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</si>
  <si>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</si>
  <si>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</si>
  <si>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</si>
  <si>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</si>
  <si>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</si>
  <si>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</si>
  <si>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</si>
  <si>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</si>
  <si>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</si>
  <si>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</si>
  <si>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</si>
  <si>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</si>
  <si>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</si>
  <si>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</si>
  <si>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</si>
  <si>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</si>
  <si>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</si>
  <si>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</si>
  <si>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</si>
  <si>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</si>
  <si>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</si>
  <si>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</si>
  <si>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</si>
  <si>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</si>
  <si>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</si>
  <si>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</si>
  <si>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</si>
  <si>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</si>
  <si>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</si>
  <si>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</si>
  <si>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</si>
  <si>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</si>
  <si>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</si>
  <si>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</si>
  <si>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</si>
  <si>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</si>
  <si>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</si>
  <si>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</si>
  <si>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</si>
  <si>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</si>
  <si>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</si>
  <si>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</si>
  <si>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</si>
  <si>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</si>
  <si>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</si>
  <si>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</si>
  <si>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</si>
  <si>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</si>
  <si>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</si>
  <si>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</si>
  <si>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</si>
  <si>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</si>
  <si>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</si>
  <si>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</si>
  <si>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</si>
  <si>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</si>
  <si>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</si>
  <si>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</si>
  <si>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</si>
  <si>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</si>
  <si>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</si>
  <si>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</si>
  <si>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</si>
  <si>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</si>
  <si>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</si>
  <si>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</si>
  <si>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</si>
  <si>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</si>
  <si>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</si>
  <si>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</si>
  <si>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</si>
  <si>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</si>
  <si>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</si>
  <si>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</si>
  <si>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</si>
  <si>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</si>
  <si>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</si>
  <si>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</si>
  <si>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</si>
  <si>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</si>
  <si>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</si>
  <si>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</si>
  <si>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</si>
  <si>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</si>
  <si>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</si>
  <si>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</si>
  <si>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</si>
  <si>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</si>
  <si>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</si>
  <si>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</si>
  <si>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</si>
  <si>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</si>
  <si>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</si>
  <si>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</si>
  <si>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</si>
  <si>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</si>
  <si>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</si>
  <si>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</si>
  <si>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</si>
  <si>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</si>
  <si>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</si>
  <si>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</si>
  <si>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</si>
  <si>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</si>
  <si>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</si>
  <si>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</si>
  <si>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</si>
  <si>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</si>
  <si>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</si>
  <si>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</si>
  <si>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</si>
  <si>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</si>
  <si>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</si>
  <si>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</si>
  <si>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</si>
  <si>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</si>
  <si>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</si>
  <si>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</si>
  <si>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</si>
  <si>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</si>
  <si>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</si>
  <si>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</si>
  <si>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</si>
  <si>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</si>
  <si>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</si>
  <si>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</si>
  <si>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</si>
  <si>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</si>
  <si>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</si>
  <si>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</si>
  <si>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</si>
  <si>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</si>
  <si>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</si>
  <si>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</si>
  <si>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</si>
  <si>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</si>
  <si>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</si>
  <si>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</si>
  <si>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</si>
  <si>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</si>
  <si>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</si>
  <si>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</si>
  <si>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</si>
  <si>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</si>
  <si>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</si>
  <si>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</si>
  <si>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</si>
  <si>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</si>
  <si>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</si>
  <si>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</si>
  <si>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</si>
  <si>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</si>
  <si>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</si>
  <si>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</si>
  <si>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</si>
  <si>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</si>
  <si>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</si>
  <si>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</si>
  <si>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</si>
  <si>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</si>
  <si>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</si>
  <si>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</si>
  <si>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</si>
  <si>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</si>
  <si>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</si>
  <si>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</si>
  <si>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</si>
  <si>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</si>
  <si>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</si>
  <si>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</si>
  <si>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</si>
  <si>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</si>
  <si>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</si>
  <si>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</si>
  <si>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</si>
  <si>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</si>
  <si>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</si>
  <si>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</si>
  <si>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</si>
  <si>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</si>
  <si>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</si>
  <si>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</si>
  <si>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</si>
  <si>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</si>
  <si>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</si>
  <si>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</si>
  <si>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</si>
  <si>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</si>
  <si>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</si>
  <si>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</si>
  <si>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</si>
  <si>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</si>
  <si>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</si>
  <si>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</si>
  <si>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</si>
  <si>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</si>
  <si>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</si>
  <si>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</si>
  <si>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</si>
  <si>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</si>
  <si>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</si>
  <si>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</si>
  <si>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</si>
  <si>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</si>
  <si>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</si>
  <si>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</si>
  <si>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</si>
  <si>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</si>
  <si>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</si>
  <si>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</si>
  <si>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</si>
  <si>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</si>
  <si>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</si>
  <si>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</si>
  <si>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</si>
  <si>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</si>
  <si>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</si>
  <si>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</si>
  <si>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</si>
  <si>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</si>
  <si>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</si>
  <si>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</si>
  <si>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</si>
  <si>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</si>
  <si>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</si>
  <si>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</si>
  <si>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</si>
  <si>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</si>
  <si>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</si>
  <si>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</si>
  <si>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</si>
  <si>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</si>
  <si>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</si>
  <si>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</si>
  <si>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</si>
  <si>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</si>
  <si>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</si>
  <si>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</si>
  <si>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</si>
  <si>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</si>
  <si>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</si>
  <si>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</si>
  <si>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</si>
  <si>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</si>
  <si>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</si>
  <si>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</si>
  <si>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</si>
  <si>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</si>
  <si>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</si>
  <si>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</si>
  <si>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</si>
  <si>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</si>
  <si>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</si>
  <si>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</si>
  <si>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</si>
  <si>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</si>
  <si>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</si>
  <si>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</si>
  <si>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</si>
  <si>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</si>
  <si>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</si>
  <si>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</si>
  <si>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</si>
  <si>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</si>
  <si>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</si>
  <si>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</si>
  <si>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</si>
  <si>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</si>
  <si>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</si>
  <si>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</si>
  <si>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</si>
  <si>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</si>
  <si>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</si>
  <si>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</si>
  <si>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</si>
  <si>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</si>
  <si>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</si>
  <si>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</si>
  <si>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</si>
  <si>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</si>
  <si>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</si>
  <si>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</si>
  <si>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</si>
  <si>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</si>
  <si>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</si>
  <si>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</si>
  <si>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</si>
  <si>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</si>
  <si>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</si>
  <si>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</si>
  <si>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</si>
  <si>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</si>
  <si>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</si>
  <si>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</si>
  <si>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</si>
  <si>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</si>
  <si>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</si>
  <si>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</si>
  <si>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</si>
  <si>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</si>
  <si>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</si>
  <si>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</si>
  <si>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</si>
  <si>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</si>
  <si>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</si>
  <si>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</si>
  <si>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</si>
  <si>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</si>
  <si>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</si>
  <si>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</si>
  <si>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</si>
  <si>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</si>
  <si>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</si>
  <si>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</si>
  <si>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</si>
  <si>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</si>
  <si>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</si>
  <si>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</si>
  <si>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</si>
  <si>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</si>
  <si>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</si>
  <si>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</si>
  <si>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</si>
  <si>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</si>
  <si>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</si>
  <si>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</si>
  <si>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</si>
  <si>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</si>
  <si>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</si>
  <si>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</si>
  <si>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</si>
  <si>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</si>
  <si>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</si>
  <si>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</si>
  <si>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</si>
  <si>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</si>
  <si>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</si>
  <si>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</si>
  <si>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</si>
  <si>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</si>
  <si>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</si>
  <si>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</si>
  <si>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</si>
  <si>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</si>
  <si>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</si>
  <si>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</si>
  <si>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</si>
  <si>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</si>
  <si>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</si>
  <si>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</si>
  <si>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</si>
  <si>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</si>
  <si>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</si>
  <si>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</si>
  <si>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</si>
  <si>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</si>
  <si>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</si>
  <si>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</si>
  <si>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</si>
  <si>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</si>
  <si>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</si>
  <si>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</si>
  <si>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</si>
  <si>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</si>
  <si>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</si>
  <si>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</si>
  <si>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</si>
  <si>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</si>
  <si>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</si>
  <si>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</si>
  <si>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</si>
  <si>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</si>
  <si>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</si>
  <si>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</si>
  <si>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</si>
  <si>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</si>
  <si>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</si>
  <si>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</si>
  <si>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</si>
  <si>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</si>
  <si>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</si>
  <si>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</si>
  <si>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</si>
  <si>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</si>
  <si>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</si>
  <si>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</si>
  <si>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</si>
  <si>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</si>
  <si>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</si>
  <si>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</si>
  <si>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</si>
  <si>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</si>
  <si>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</si>
  <si>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</si>
  <si>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</si>
  <si>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</si>
  <si>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</si>
  <si>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</si>
  <si>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</si>
  <si>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</si>
  <si>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</si>
  <si>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</si>
  <si>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</si>
  <si>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</si>
  <si>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</si>
  <si>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</si>
  <si>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</si>
  <si>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</si>
  <si>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</si>
  <si>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</si>
  <si>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</si>
  <si>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</si>
  <si>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</si>
  <si>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</si>
  <si>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</si>
  <si>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</si>
  <si>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</si>
  <si>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</si>
  <si>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</si>
  <si>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</si>
  <si>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</si>
  <si>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</si>
  <si>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</si>
  <si>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</si>
  <si>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</si>
  <si>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</si>
  <si>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</si>
  <si>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</si>
  <si>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</si>
  <si>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</si>
  <si>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</si>
  <si>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</si>
  <si>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</si>
  <si>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</si>
  <si>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</si>
  <si>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</si>
  <si>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</si>
  <si>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</si>
  <si>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</si>
  <si>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</si>
  <si>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</si>
  <si>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</si>
  <si>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</si>
  <si>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</si>
  <si>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</si>
  <si>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</si>
  <si>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</si>
  <si>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</si>
  <si>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</si>
  <si>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</si>
  <si>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</si>
  <si>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</si>
  <si>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</si>
  <si>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</si>
  <si>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</si>
  <si>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</si>
  <si>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</si>
  <si>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</si>
  <si>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</si>
  <si>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</si>
  <si>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</si>
  <si>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</si>
  <si>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</si>
  <si>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</si>
  <si>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</si>
  <si>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</si>
  <si>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</si>
  <si>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</si>
  <si>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</si>
  <si>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</si>
  <si>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</si>
  <si>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</si>
  <si>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</si>
  <si>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</si>
  <si>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</si>
  <si>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</si>
  <si>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</si>
  <si>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</si>
  <si>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</si>
  <si>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</si>
  <si>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</si>
  <si>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</si>
  <si>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</si>
  <si>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</si>
  <si>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</si>
  <si>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</si>
  <si>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</si>
  <si>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</si>
  <si>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</si>
  <si>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</si>
  <si>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</si>
  <si>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</si>
  <si>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</si>
  <si>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</si>
  <si>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</si>
  <si>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</si>
  <si>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</si>
  <si>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</si>
  <si>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</si>
  <si>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</si>
  <si>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</si>
  <si>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</si>
  <si>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</si>
  <si>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</si>
  <si>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</si>
  <si>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</si>
  <si>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</si>
  <si>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</si>
  <si>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</si>
  <si>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</si>
  <si>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</si>
  <si>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</si>
  <si>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</si>
  <si>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</si>
  <si>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</si>
  <si>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</si>
  <si>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</si>
  <si>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</si>
  <si>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</si>
  <si>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</si>
  <si>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</si>
  <si>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</si>
  <si>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</si>
  <si>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</si>
  <si>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</si>
  <si>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</si>
  <si>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</si>
  <si>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</si>
  <si>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</si>
  <si>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</si>
  <si>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</si>
  <si>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</si>
  <si>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</si>
  <si>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</si>
  <si>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</si>
  <si>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</si>
  <si>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</si>
  <si>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</si>
  <si>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</si>
  <si>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</si>
  <si>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</si>
  <si>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</si>
  <si>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</si>
  <si>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</si>
  <si>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</si>
  <si>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</si>
  <si>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</si>
  <si>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</si>
  <si>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</si>
  <si>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</si>
  <si>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</si>
  <si>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</si>
  <si>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</si>
  <si>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</si>
  <si>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</si>
  <si>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</si>
  <si>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</si>
  <si>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</si>
  <si>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</si>
  <si>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</si>
  <si>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</si>
  <si>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</si>
  <si>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</si>
  <si>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</si>
  <si>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</si>
  <si>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</si>
  <si>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</si>
  <si>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</si>
  <si>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</si>
  <si>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</si>
  <si>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</si>
  <si>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</si>
  <si>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</si>
  <si>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</si>
  <si>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</si>
  <si>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</si>
  <si>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</si>
  <si>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</si>
  <si>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</si>
  <si>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</si>
  <si>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</si>
  <si>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</si>
  <si>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</si>
  <si>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</si>
  <si>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</si>
  <si>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</si>
  <si>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</si>
  <si>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</si>
  <si>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</si>
  <si>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</si>
  <si>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</si>
  <si>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</si>
  <si>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</si>
  <si>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</si>
  <si>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</si>
  <si>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</si>
  <si>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</si>
  <si>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</si>
  <si>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</si>
  <si>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</si>
  <si>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</si>
  <si>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</si>
  <si>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</si>
  <si>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</si>
  <si>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</si>
  <si>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</si>
  <si>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</si>
  <si>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</si>
  <si>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</si>
  <si>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</si>
  <si>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</si>
  <si>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</si>
  <si>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</si>
  <si>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</si>
  <si>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</si>
  <si>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</si>
  <si>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</si>
  <si>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</si>
  <si>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</si>
  <si>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</si>
  <si>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</si>
  <si>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</si>
  <si>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</si>
  <si>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</si>
  <si>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</si>
  <si>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</si>
  <si>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</si>
  <si>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</si>
  <si>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</si>
  <si>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</si>
  <si>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</si>
  <si>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</si>
  <si>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</si>
  <si>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</si>
  <si>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</si>
  <si>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</si>
  <si>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</si>
  <si>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</si>
  <si>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</si>
  <si>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</si>
  <si>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</si>
  <si>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</si>
  <si>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</si>
  <si>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</si>
  <si>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</si>
  <si>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</si>
  <si>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</si>
  <si>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</si>
  <si>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</si>
  <si>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</si>
  <si>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</si>
  <si>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</si>
  <si>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</si>
  <si>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</si>
  <si>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</si>
  <si>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</si>
  <si>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</si>
  <si>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</si>
  <si>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</si>
  <si>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</si>
  <si>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</si>
  <si>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</si>
  <si>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</si>
  <si>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</si>
  <si>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</si>
  <si>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</si>
  <si>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</si>
  <si>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</si>
  <si>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</si>
  <si>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</si>
  <si>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</si>
  <si>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</si>
  <si>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</si>
  <si>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</si>
  <si>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</si>
  <si>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</si>
  <si>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</si>
  <si>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</si>
  <si>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</si>
  <si>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</si>
  <si>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</si>
  <si>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</si>
  <si>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</si>
  <si>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</si>
  <si>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</si>
  <si>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</si>
  <si>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</si>
  <si>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</si>
  <si>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</si>
  <si>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</si>
  <si>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</si>
  <si>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</si>
  <si>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</si>
  <si>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</si>
  <si>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</si>
  <si>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</si>
  <si>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</si>
  <si>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</si>
  <si>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</si>
  <si>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</si>
  <si>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</si>
  <si>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</si>
  <si>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</si>
  <si>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</si>
  <si>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</si>
  <si>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</si>
  <si>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</si>
  <si>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</si>
  <si>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</si>
  <si>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</si>
  <si>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</si>
  <si>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</si>
  <si>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</si>
  <si>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</si>
  <si>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</si>
  <si>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</si>
  <si>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</si>
  <si>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</si>
  <si>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</si>
  <si>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</si>
  <si>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</si>
  <si>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</si>
  <si>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</si>
  <si>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</si>
  <si>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</si>
  <si>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</si>
  <si>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</si>
  <si>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</si>
  <si>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</si>
  <si>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</si>
  <si>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</si>
  <si>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</si>
  <si>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</si>
  <si>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</si>
  <si>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</si>
  <si>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</si>
  <si>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</si>
  <si>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</si>
  <si>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</si>
  <si>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</si>
  <si>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</si>
  <si>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</si>
  <si>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</si>
  <si>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</si>
  <si>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</si>
  <si>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</si>
  <si>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</si>
  <si>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</si>
  <si>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</si>
  <si>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</si>
  <si>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</si>
  <si>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</si>
  <si>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</si>
  <si>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</si>
  <si>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</si>
  <si>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</si>
  <si>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</si>
  <si>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</si>
  <si>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</si>
  <si>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</si>
  <si>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</si>
  <si>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</si>
  <si>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</si>
  <si>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</si>
  <si>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</si>
  <si>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</si>
  <si>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</si>
  <si>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</si>
  <si>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</si>
  <si>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</si>
  <si>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</si>
  <si>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</si>
  <si>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</si>
  <si>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</si>
  <si>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</si>
  <si>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</si>
  <si>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</si>
  <si>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</si>
  <si>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</si>
  <si>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</si>
  <si>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</si>
  <si>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</si>
  <si>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</si>
  <si>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</si>
  <si>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</si>
  <si>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</si>
  <si>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</si>
  <si>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</si>
  <si>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</si>
  <si>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</si>
  <si>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</si>
  <si>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</si>
  <si>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</si>
  <si>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</si>
  <si>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</si>
  <si>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</si>
  <si>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</si>
  <si>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</si>
  <si>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</si>
  <si>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</si>
  <si>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</si>
  <si>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</si>
  <si>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</si>
  <si>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</si>
  <si>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</si>
  <si>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</si>
  <si>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</si>
  <si>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</si>
  <si>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</si>
  <si>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</si>
  <si>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</si>
  <si>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</si>
  <si>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</si>
  <si>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</si>
  <si>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</si>
  <si>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</si>
  <si>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</si>
  <si>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</si>
  <si>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</si>
  <si>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</si>
  <si>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</si>
  <si>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</si>
  <si>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</si>
  <si>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</si>
  <si>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</si>
  <si>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</si>
  <si>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</si>
  <si>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</si>
  <si>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</si>
  <si>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</si>
  <si>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</si>
  <si>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</si>
  <si>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</si>
  <si>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</si>
  <si>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</si>
  <si>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</si>
  <si>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</si>
  <si>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</si>
  <si>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</si>
  <si>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</si>
  <si>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</si>
  <si>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</si>
  <si>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</si>
  <si>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</si>
  <si>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</si>
  <si>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</si>
  <si>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</si>
  <si>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</si>
  <si>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</si>
  <si>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</si>
  <si>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</si>
  <si>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</si>
  <si>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</si>
  <si>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</si>
  <si>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</si>
  <si>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</si>
  <si>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</si>
  <si>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</si>
  <si>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</si>
  <si>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</si>
  <si>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</si>
  <si>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</si>
  <si>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</si>
  <si>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</si>
  <si>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</si>
  <si>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</si>
  <si>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</si>
  <si>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</si>
  <si>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</si>
  <si>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</si>
  <si>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</si>
  <si>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</si>
  <si>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</si>
  <si>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</si>
  <si>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</si>
  <si>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</si>
  <si>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</si>
  <si>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</si>
  <si>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</si>
  <si>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</si>
  <si>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</si>
  <si>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</si>
  <si>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</si>
  <si>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</si>
  <si>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</si>
  <si>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</si>
  <si>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</si>
  <si>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</si>
  <si>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</si>
  <si>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</si>
  <si>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</si>
  <si>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</si>
  <si>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</si>
  <si>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</si>
  <si>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</si>
  <si>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</si>
  <si>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</si>
  <si>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</si>
  <si>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</si>
  <si>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</si>
  <si>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</si>
  <si>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</si>
  <si>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</si>
  <si>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</si>
  <si>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</si>
  <si>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</si>
  <si>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</si>
  <si>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</si>
  <si>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</si>
  <si>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</si>
  <si>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</si>
  <si>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</si>
  <si>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</si>
  <si>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</si>
  <si>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</si>
  <si>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</si>
  <si>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</si>
  <si>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</si>
  <si>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</si>
  <si>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</si>
  <si>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</si>
  <si>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</si>
  <si>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</si>
  <si>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</si>
  <si>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</si>
  <si>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</si>
  <si>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</si>
  <si>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</si>
  <si>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</si>
  <si>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</si>
  <si>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</si>
  <si>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</si>
  <si>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</si>
  <si>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</si>
  <si>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</si>
  <si>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</si>
  <si>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</si>
  <si>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</si>
  <si>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</si>
  <si>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</si>
  <si>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</si>
  <si>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</si>
  <si>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</si>
  <si>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</si>
  <si>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</si>
  <si>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</si>
  <si>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</si>
  <si>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</si>
  <si>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</si>
  <si>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</si>
  <si>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</si>
  <si>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</si>
  <si>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</si>
  <si>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</si>
  <si>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</si>
  <si>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</si>
  <si>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</si>
  <si>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</si>
  <si>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</si>
  <si>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</si>
  <si>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</si>
  <si>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</si>
  <si>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</si>
  <si>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</si>
  <si>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</si>
  <si>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</si>
  <si>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</si>
  <si>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</si>
  <si>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</si>
  <si>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</si>
  <si>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</si>
  <si>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</si>
  <si>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</si>
  <si>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</si>
  <si>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</si>
  <si>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</si>
  <si>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</si>
  <si>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</si>
  <si>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</si>
  <si>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</si>
  <si>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</si>
  <si>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</si>
  <si>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</si>
  <si>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</si>
  <si>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</si>
  <si>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</si>
  <si>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</si>
  <si>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</si>
  <si>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</si>
  <si>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</si>
  <si>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</si>
  <si>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</si>
  <si>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</si>
  <si>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</si>
  <si>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</si>
  <si>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</si>
  <si>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</si>
  <si>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</si>
  <si>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</si>
  <si>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</si>
  <si>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</si>
  <si>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</si>
  <si>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</si>
  <si>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</si>
  <si>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</si>
  <si>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</si>
  <si>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</si>
  <si>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</si>
  <si>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</si>
  <si>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</si>
  <si>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</si>
  <si>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</si>
  <si>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</si>
  <si>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</si>
  <si>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</si>
  <si>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</si>
  <si>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</si>
  <si>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</si>
  <si>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</si>
  <si>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</si>
  <si>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</si>
  <si>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</si>
  <si>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</si>
  <si>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</si>
  <si>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</si>
  <si>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</si>
  <si>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</si>
  <si>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</si>
  <si>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</si>
  <si>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</si>
  <si>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</si>
  <si>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</si>
  <si>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</si>
  <si>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</si>
  <si>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</si>
  <si>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</si>
  <si>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</si>
  <si>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</si>
  <si>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</si>
  <si>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</si>
  <si>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</si>
  <si>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</si>
  <si>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</si>
  <si>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</si>
  <si>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</si>
  <si>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</si>
  <si>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</si>
  <si>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</si>
  <si>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</si>
  <si>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</si>
  <si>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</si>
  <si>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</si>
  <si>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</si>
  <si>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</si>
  <si>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</si>
  <si>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</si>
  <si>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</si>
  <si>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</si>
  <si>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</si>
  <si>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</si>
  <si>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</si>
  <si>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</si>
  <si>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</si>
  <si>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</si>
  <si>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</si>
  <si>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</si>
  <si>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</si>
  <si>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</si>
  <si>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</si>
  <si>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</si>
  <si>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</si>
  <si>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</si>
  <si>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</si>
  <si>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</si>
  <si>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</si>
  <si>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</si>
  <si>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</si>
  <si>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</si>
  <si>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</si>
  <si>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</si>
  <si>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</si>
  <si>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</si>
  <si>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</si>
  <si>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</si>
  <si>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</si>
  <si>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</si>
  <si>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</si>
  <si>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</si>
  <si>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</si>
  <si>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</si>
  <si>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</si>
  <si>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</si>
  <si>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</si>
  <si>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</si>
  <si>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</si>
  <si>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</si>
  <si>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</si>
  <si>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</si>
  <si>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</si>
  <si>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</si>
  <si>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</si>
  <si>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</si>
  <si>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</si>
  <si>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</si>
  <si>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</si>
  <si>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</si>
  <si>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</si>
  <si>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</si>
  <si>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</si>
  <si>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</si>
  <si>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</si>
  <si>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</si>
  <si>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</si>
  <si>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</si>
  <si>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</si>
  <si>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</si>
  <si>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</si>
  <si>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</si>
  <si>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</si>
  <si>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</si>
  <si>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</si>
  <si>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</si>
  <si>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</si>
  <si>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</si>
  <si>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</si>
  <si>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</si>
  <si>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</si>
  <si>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</si>
  <si>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</si>
  <si>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</si>
  <si>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</si>
  <si>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</si>
  <si>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</si>
  <si>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</si>
  <si>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</si>
  <si>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</si>
  <si>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</si>
  <si>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</si>
  <si>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</si>
  <si>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</si>
  <si>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</si>
  <si>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</si>
  <si>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</si>
  <si>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</si>
  <si>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</si>
  <si>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</si>
  <si>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</si>
  <si>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</si>
  <si>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</si>
  <si>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</si>
  <si>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</si>
  <si>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</si>
  <si>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</si>
  <si>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</si>
  <si>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</si>
  <si>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</si>
  <si>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</si>
  <si>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</si>
  <si>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</si>
  <si>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</si>
  <si>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</si>
  <si>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</si>
  <si>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</si>
  <si>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</si>
  <si>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</si>
  <si>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</si>
  <si>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</si>
  <si>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</si>
  <si>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</si>
  <si>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</si>
  <si>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</si>
  <si>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</si>
  <si>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</si>
  <si>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</si>
  <si>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</si>
  <si>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</si>
  <si>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</si>
  <si>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</si>
  <si>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</si>
  <si>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</si>
  <si>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</si>
  <si>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</si>
  <si>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</si>
  <si>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</si>
  <si>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</si>
  <si>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</si>
  <si>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</si>
  <si>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</si>
  <si>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</si>
  <si>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</si>
  <si>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</si>
  <si>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</si>
  <si>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</si>
  <si>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</si>
  <si>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</si>
  <si>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</si>
  <si>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</si>
  <si>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</si>
  <si>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</si>
  <si>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</si>
  <si>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</si>
  <si>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</si>
  <si>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</si>
  <si>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</si>
  <si>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</si>
  <si>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</si>
  <si>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</si>
  <si>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</si>
  <si>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</si>
  <si>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</si>
  <si>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</si>
  <si>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</si>
  <si>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</si>
  <si>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</si>
  <si>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</si>
  <si>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</si>
  <si>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</si>
  <si>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</si>
  <si>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</si>
  <si>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</si>
  <si>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</si>
  <si>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</si>
  <si>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</si>
  <si>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</si>
  <si>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</si>
  <si>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</si>
  <si>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</si>
  <si>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</si>
  <si>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</si>
  <si>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</si>
  <si>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</si>
  <si>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</si>
  <si>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</si>
  <si>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</si>
  <si>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</si>
  <si>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</si>
  <si>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</si>
  <si>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</si>
  <si>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</si>
  <si>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</si>
  <si>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</si>
  <si>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</si>
  <si>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</si>
  <si>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</si>
  <si>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</si>
  <si>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</si>
  <si>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</si>
  <si>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</si>
  <si>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</si>
  <si>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</si>
  <si>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</si>
  <si>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</si>
  <si>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</si>
  <si>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</si>
  <si>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</si>
  <si>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</si>
  <si>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</si>
  <si>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</si>
  <si>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</si>
  <si>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</si>
  <si>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</si>
  <si>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</si>
  <si>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</si>
  <si>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</si>
  <si>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</si>
  <si>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</si>
  <si>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</si>
  <si>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</si>
  <si>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</si>
  <si>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</si>
  <si>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</si>
  <si>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</si>
  <si>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</si>
  <si>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</si>
  <si>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</si>
  <si>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</si>
  <si>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</si>
  <si>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</si>
  <si>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</si>
  <si>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</si>
  <si>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</si>
  <si>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</si>
  <si>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</si>
  <si>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</si>
  <si>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</si>
  <si>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</si>
  <si>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</si>
  <si>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</si>
  <si>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</si>
  <si>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</si>
  <si>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</si>
  <si>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</si>
  <si>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</si>
  <si>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</si>
  <si>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</si>
  <si>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</si>
  <si>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</si>
  <si>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</si>
  <si>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</si>
  <si>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</si>
  <si>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</si>
  <si>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</si>
  <si>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</si>
  <si>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</si>
  <si>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</si>
  <si>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</si>
  <si>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</si>
  <si>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</si>
  <si>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</si>
  <si>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</si>
  <si>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</si>
  <si>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</si>
  <si>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</si>
  <si>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</si>
  <si>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</si>
  <si>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</si>
  <si>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</si>
  <si>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</si>
  <si>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</si>
  <si>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</si>
  <si>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</si>
  <si>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</si>
  <si>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</si>
  <si>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</si>
  <si>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</si>
  <si>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</si>
  <si>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</si>
  <si>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</si>
  <si>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</si>
  <si>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</si>
  <si>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</si>
  <si>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</si>
  <si>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</si>
  <si>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</si>
  <si>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</si>
  <si>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</si>
  <si>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</si>
  <si>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</si>
  <si>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</si>
  <si>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</si>
  <si>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</si>
  <si>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</si>
  <si>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</si>
  <si>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</si>
  <si>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</si>
  <si>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</si>
  <si>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</si>
  <si>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</si>
  <si>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</si>
  <si>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</si>
  <si>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</si>
  <si>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</si>
  <si>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</si>
  <si>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</si>
  <si>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</si>
  <si>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</si>
  <si>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</si>
  <si>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</si>
  <si>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</si>
  <si>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</si>
  <si>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</si>
  <si>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</si>
  <si>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</si>
  <si>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</si>
  <si>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</si>
  <si>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</si>
  <si>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</si>
  <si>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</si>
  <si>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</si>
  <si>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</si>
  <si>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</si>
  <si>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</si>
  <si>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</si>
  <si>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</si>
  <si>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</si>
  <si>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</si>
  <si>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</si>
  <si>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</si>
  <si>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</si>
  <si>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</si>
  <si>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</si>
  <si>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</si>
  <si>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</si>
  <si>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</si>
  <si>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</si>
  <si>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</si>
  <si>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</si>
  <si>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</si>
  <si>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</si>
  <si>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</si>
  <si>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</si>
  <si>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</si>
  <si>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</si>
  <si>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</si>
  <si>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</si>
  <si>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</si>
  <si>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</si>
  <si>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</si>
  <si>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</si>
  <si>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</si>
  <si>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</si>
  <si>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</si>
  <si>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</si>
  <si>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</si>
  <si>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</si>
  <si>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</si>
  <si>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</si>
  <si>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</si>
  <si>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</si>
  <si>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</si>
  <si>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</si>
  <si>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</si>
  <si>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</si>
  <si>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</si>
  <si>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</si>
  <si>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</si>
  <si>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</si>
  <si>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</si>
  <si>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</si>
  <si>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</si>
  <si>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</si>
  <si>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</si>
  <si>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</si>
  <si>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</si>
  <si>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</si>
  <si>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</si>
  <si>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</si>
  <si>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</si>
  <si>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</si>
  <si>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</si>
  <si>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</si>
  <si>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</si>
  <si>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</si>
  <si>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</si>
  <si>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</si>
  <si>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</si>
  <si>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</si>
  <si>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</si>
  <si>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</si>
  <si>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</si>
  <si>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</si>
  <si>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</si>
  <si>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</si>
  <si>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</si>
  <si>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</si>
  <si>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</si>
  <si>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</si>
  <si>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</si>
  <si>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</si>
  <si>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</si>
  <si>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</si>
  <si>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</si>
  <si>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</si>
  <si>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</si>
  <si>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</si>
  <si>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</si>
  <si>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</si>
  <si>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</si>
  <si>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</si>
  <si>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</si>
  <si>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</si>
  <si>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</si>
  <si>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</si>
  <si>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</si>
  <si>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</si>
  <si>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</si>
  <si>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</si>
  <si>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</si>
  <si>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</si>
  <si>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</si>
  <si>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</si>
  <si>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</si>
  <si>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</si>
  <si>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</si>
  <si>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</si>
  <si>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</si>
  <si>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</si>
  <si>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</si>
  <si>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</si>
  <si>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</si>
  <si>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</si>
  <si>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</si>
  <si>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</si>
  <si>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</si>
  <si>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</si>
  <si>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</si>
  <si>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</si>
  <si>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</si>
  <si>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</si>
  <si>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</si>
  <si>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</si>
  <si>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</si>
  <si>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</si>
  <si>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</si>
  <si>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</si>
  <si>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</si>
  <si>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</si>
  <si>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</si>
  <si>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</si>
  <si>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</si>
  <si>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</si>
  <si>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</si>
  <si>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</si>
  <si>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</si>
  <si>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</si>
  <si>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</si>
  <si>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</si>
  <si>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</si>
  <si>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</si>
  <si>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</si>
  <si>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</si>
  <si>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</si>
  <si>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</si>
  <si>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</si>
  <si>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</si>
  <si>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</si>
  <si>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</si>
  <si>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</si>
  <si>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</si>
  <si>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</si>
  <si>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</si>
  <si>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</si>
  <si>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</si>
  <si>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</si>
  <si>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</si>
  <si>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</si>
  <si>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</si>
  <si>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</si>
  <si>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</si>
  <si>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</si>
  <si>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</si>
  <si>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</si>
  <si>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</si>
  <si>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</si>
  <si>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</si>
  <si>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</si>
  <si>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</si>
  <si>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</si>
  <si>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</si>
  <si>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</si>
  <si>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</si>
  <si>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</si>
  <si>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</si>
  <si>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</si>
  <si>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</si>
  <si>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</si>
  <si>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</si>
  <si>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</si>
  <si>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</si>
  <si>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</si>
  <si>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</si>
  <si>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</si>
  <si>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</si>
  <si>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</si>
  <si>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</si>
  <si>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</si>
  <si>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</si>
  <si>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</si>
  <si>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</si>
  <si>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</si>
  <si>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</si>
  <si>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</si>
  <si>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</si>
  <si>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</si>
  <si>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</si>
  <si>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</si>
  <si>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</si>
  <si>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</si>
  <si>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</si>
  <si>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</si>
  <si>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</si>
  <si>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</si>
  <si>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</si>
  <si>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</si>
  <si>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</si>
  <si>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</si>
  <si>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</si>
  <si>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</si>
  <si>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</si>
  <si>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</si>
  <si>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</si>
  <si>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</si>
  <si>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</si>
  <si>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</si>
  <si>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</si>
  <si>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</si>
  <si>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</si>
  <si>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</si>
  <si>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</si>
  <si>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</si>
  <si>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</si>
  <si>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</si>
  <si>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</si>
  <si>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</si>
  <si>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</si>
  <si>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</si>
  <si>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</si>
  <si>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</si>
  <si>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</si>
  <si>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</si>
  <si>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</si>
  <si>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</si>
  <si>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</si>
  <si>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</si>
  <si>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</si>
  <si>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</si>
  <si>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</si>
  <si>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</si>
  <si>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</si>
  <si>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</si>
  <si>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</si>
  <si>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</si>
  <si>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</si>
  <si>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</si>
  <si>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</si>
  <si>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</si>
  <si>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</si>
  <si>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</si>
  <si>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</si>
  <si>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</si>
  <si>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</si>
  <si>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</si>
  <si>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</si>
  <si>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</si>
  <si>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</si>
  <si>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</si>
  <si>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</si>
  <si>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</si>
  <si>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</si>
  <si>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</si>
  <si>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</si>
  <si>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</si>
  <si>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</si>
  <si>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</si>
  <si>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</si>
  <si>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</si>
  <si>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</si>
  <si>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</si>
  <si>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</si>
  <si>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</si>
  <si>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</si>
  <si>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</si>
  <si>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</si>
  <si>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</si>
  <si>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</si>
  <si>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</si>
  <si>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</si>
  <si>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</si>
  <si>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</si>
  <si>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</si>
  <si>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</si>
  <si>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</si>
  <si>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</si>
  <si>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</si>
  <si>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</si>
  <si>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</si>
  <si>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</si>
  <si>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</si>
  <si>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</si>
  <si>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</si>
  <si>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</si>
  <si>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</si>
  <si>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</si>
  <si>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</si>
  <si>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</si>
  <si>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</si>
  <si>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</si>
  <si>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</si>
  <si>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</si>
  <si>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</si>
  <si>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</si>
  <si>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</si>
  <si>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</si>
  <si>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</si>
  <si>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</si>
  <si>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</si>
  <si>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</si>
  <si>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</si>
  <si>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</si>
  <si>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</si>
  <si>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</si>
  <si>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</si>
  <si>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</si>
  <si>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</si>
  <si>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</si>
  <si>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</si>
  <si>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</si>
  <si>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</si>
  <si>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</si>
  <si>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</si>
  <si>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</si>
  <si>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</si>
  <si>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</si>
  <si>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</si>
  <si>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</si>
  <si>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</si>
  <si>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</si>
  <si>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</si>
  <si>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</si>
  <si>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</si>
  <si>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</si>
  <si>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</si>
  <si>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</si>
  <si>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</si>
  <si>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</si>
  <si>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</si>
  <si>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</si>
  <si>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</si>
  <si>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</si>
  <si>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</si>
  <si>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</si>
  <si>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</si>
  <si>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</si>
  <si>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</si>
  <si>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</si>
  <si>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</si>
  <si>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</si>
  <si>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</si>
  <si>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</si>
  <si>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</si>
  <si>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</si>
  <si>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</si>
  <si>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</si>
  <si>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</si>
  <si>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</si>
  <si>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</si>
  <si>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</si>
  <si>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</si>
  <si>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</si>
  <si>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</si>
  <si>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</si>
  <si>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</si>
  <si>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</si>
  <si>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</si>
  <si>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</si>
  <si>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</si>
  <si>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</si>
  <si>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</si>
  <si>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</si>
  <si>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</si>
  <si>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</si>
  <si>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</si>
  <si>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</si>
  <si>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</si>
  <si>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</si>
  <si>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</si>
  <si>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</si>
  <si>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</si>
  <si>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</si>
  <si>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</si>
  <si>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</si>
  <si>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</si>
  <si>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</si>
  <si>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</si>
  <si>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</si>
  <si>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</si>
  <si>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</si>
  <si>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</si>
  <si>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</si>
  <si>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</si>
  <si>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</si>
  <si>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</si>
  <si>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</si>
  <si>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</si>
  <si>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</si>
  <si>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</si>
  <si>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</si>
  <si>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</si>
  <si>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</si>
  <si>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</si>
  <si>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</si>
  <si>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</si>
  <si>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</si>
  <si>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</si>
  <si>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</si>
  <si>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</si>
  <si>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</si>
  <si>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</si>
  <si>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</si>
  <si>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</si>
  <si>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</si>
  <si>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</si>
  <si>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</si>
  <si>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</si>
  <si>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</si>
  <si>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</si>
  <si>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</si>
  <si>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</si>
  <si>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</si>
  <si>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</si>
  <si>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</si>
  <si>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</si>
  <si>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</si>
  <si>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</si>
  <si>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</si>
  <si>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</si>
  <si>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</si>
  <si>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</si>
  <si>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</si>
  <si>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</si>
  <si>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</si>
  <si>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</si>
  <si>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</si>
  <si>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</si>
  <si>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</si>
  <si>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</si>
  <si>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</si>
  <si>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</si>
  <si>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</si>
  <si>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</si>
  <si>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</si>
  <si>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</si>
  <si>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</si>
  <si>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</si>
  <si>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</si>
  <si>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</si>
  <si>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</si>
  <si>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</si>
  <si>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</si>
  <si>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</si>
  <si>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</si>
  <si>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</si>
  <si>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</si>
  <si>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</si>
  <si>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</si>
  <si>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</si>
  <si>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</si>
  <si>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</si>
  <si>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</si>
  <si>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</si>
  <si>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</si>
  <si>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</si>
  <si>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</si>
  <si>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</si>
  <si>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</si>
  <si>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</si>
  <si>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</si>
  <si>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</si>
  <si>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</si>
  <si>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</si>
  <si>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</si>
  <si>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</si>
  <si>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</si>
  <si>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</si>
  <si>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</si>
  <si>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</si>
  <si>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</si>
  <si>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</si>
  <si>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</si>
  <si>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</si>
  <si>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</si>
  <si>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</si>
  <si>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</si>
  <si>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</si>
  <si>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</si>
  <si>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</si>
  <si>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</si>
  <si>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</si>
  <si>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</si>
  <si>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</si>
  <si>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</si>
  <si>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</si>
  <si>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</si>
  <si>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</si>
  <si>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</si>
  <si>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</si>
  <si>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</si>
  <si>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</si>
  <si>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</si>
  <si>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</si>
  <si>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</si>
  <si>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</si>
  <si>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</si>
  <si>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</si>
  <si>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</si>
  <si>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</si>
  <si>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</si>
  <si>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</si>
  <si>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</si>
  <si>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</si>
  <si>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</si>
  <si>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</si>
  <si>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</si>
  <si>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</si>
  <si>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</si>
  <si>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</si>
  <si>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</si>
  <si>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</si>
  <si>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</si>
  <si>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</si>
  <si>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</si>
  <si>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</si>
  <si>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</si>
  <si>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</si>
  <si>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</si>
  <si>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</si>
  <si>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</si>
  <si>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</si>
  <si>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</si>
  <si>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</si>
  <si>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</si>
  <si>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</si>
  <si>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</si>
  <si>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</si>
  <si>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</si>
  <si>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</si>
  <si>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</si>
  <si>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</si>
  <si>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</si>
  <si>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</si>
  <si>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</si>
  <si>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</si>
  <si>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</si>
  <si>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</si>
  <si>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</si>
  <si>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</si>
  <si>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</si>
  <si>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</si>
  <si>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</si>
  <si>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</si>
  <si>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</si>
  <si>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</si>
  <si>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</si>
  <si>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</si>
  <si>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</si>
  <si>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</si>
  <si>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</si>
  <si>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</si>
  <si>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</si>
  <si>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</si>
  <si>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</si>
  <si>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</si>
  <si>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</si>
  <si>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</si>
  <si>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</si>
  <si>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</si>
  <si>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</si>
  <si>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</si>
  <si>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</si>
  <si>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</si>
  <si>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</si>
  <si>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</si>
  <si>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</si>
  <si>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</si>
  <si>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</si>
  <si>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</si>
  <si>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</si>
  <si>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</si>
  <si>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</si>
  <si>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</si>
  <si>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</si>
  <si>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</si>
  <si>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</si>
  <si>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</si>
  <si>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</si>
  <si>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</si>
  <si>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</si>
  <si>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</si>
  <si>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</si>
  <si>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</si>
  <si>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</si>
  <si>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</si>
  <si>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</si>
  <si>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</si>
  <si>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</si>
  <si>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</si>
  <si>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</si>
  <si>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</si>
  <si>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</si>
  <si>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</si>
  <si>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</si>
  <si>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</si>
  <si>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</si>
  <si>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</si>
  <si>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</si>
  <si>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</si>
  <si>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</si>
  <si>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</si>
  <si>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</si>
  <si>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</si>
  <si>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</si>
  <si>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</si>
  <si>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</si>
  <si>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</si>
  <si>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</si>
  <si>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</si>
  <si>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</si>
  <si>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</si>
  <si>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</si>
  <si>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</si>
  <si>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</si>
  <si>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</si>
  <si>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</si>
  <si>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</si>
  <si>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</si>
  <si>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</si>
  <si>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</si>
  <si>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</si>
  <si>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</si>
  <si>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</si>
  <si>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</si>
  <si>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</si>
  <si>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</si>
  <si>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</si>
  <si>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</si>
  <si>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</si>
  <si>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</si>
  <si>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</si>
  <si>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</si>
  <si>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</si>
  <si>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</si>
  <si>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</si>
  <si>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</si>
  <si>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</si>
  <si>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</si>
  <si>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</si>
  <si>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</si>
  <si>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</si>
  <si>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</si>
  <si>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</si>
  <si>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</si>
  <si>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</si>
  <si>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</si>
  <si>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</si>
  <si>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</si>
  <si>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</si>
  <si>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</si>
  <si>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</si>
  <si>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</si>
  <si>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</si>
  <si>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</si>
  <si>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</si>
  <si>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</si>
  <si>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</si>
  <si>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</si>
  <si>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</si>
  <si>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</si>
  <si>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</si>
  <si>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</si>
  <si>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</si>
  <si>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</si>
  <si>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</si>
  <si>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</si>
  <si>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</si>
  <si>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</si>
  <si>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</si>
  <si>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</si>
  <si>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</si>
  <si>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</si>
  <si>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</si>
  <si>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</si>
  <si>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</si>
  <si>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</si>
  <si>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</si>
  <si>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</si>
  <si>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</si>
  <si>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</si>
  <si>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</si>
  <si>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</si>
  <si>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</si>
  <si>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</si>
  <si>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</si>
  <si>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</si>
  <si>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</si>
  <si>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</si>
  <si>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</si>
  <si>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</si>
  <si>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</si>
  <si>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</si>
  <si>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</si>
  <si>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</si>
  <si>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</si>
  <si>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</si>
  <si>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</si>
  <si>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</si>
  <si>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</si>
  <si>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</si>
  <si>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</si>
  <si>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</si>
  <si>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</si>
  <si>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</si>
  <si>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</si>
  <si>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</si>
  <si>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</si>
  <si>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</si>
  <si>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</si>
  <si>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</si>
  <si>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</si>
  <si>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</si>
  <si>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</si>
  <si>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</si>
  <si>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</si>
  <si>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</si>
  <si>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</si>
  <si>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</si>
  <si>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</si>
  <si>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</si>
  <si>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</si>
  <si>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</si>
  <si>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</si>
  <si>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</si>
  <si>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</si>
  <si>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</si>
  <si>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</si>
  <si>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</si>
  <si>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</si>
  <si>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</si>
  <si>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</si>
  <si>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</si>
  <si>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</si>
  <si>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</si>
  <si>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</si>
  <si>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</si>
  <si>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</si>
  <si>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</si>
  <si>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</si>
  <si>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</si>
  <si>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</si>
  <si>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</si>
  <si>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</si>
  <si>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</si>
  <si>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</si>
  <si>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</si>
  <si>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</si>
  <si>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</si>
  <si>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</si>
  <si>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</si>
  <si>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</si>
  <si>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</si>
  <si>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</si>
  <si>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</si>
  <si>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</si>
  <si>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</si>
  <si>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</si>
  <si>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</si>
  <si>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</si>
  <si>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</si>
  <si>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</si>
  <si>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</si>
  <si>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</si>
  <si>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</si>
  <si>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</si>
  <si>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</si>
  <si>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</si>
  <si>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</si>
  <si>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</si>
  <si>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</si>
  <si>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</si>
  <si>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</si>
  <si>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</si>
  <si>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</si>
  <si>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</si>
  <si>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</si>
  <si>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</si>
  <si>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</si>
  <si>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</si>
  <si>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</si>
  <si>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</si>
  <si>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</si>
  <si>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</si>
  <si>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</si>
  <si>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</si>
  <si>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</si>
  <si>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</si>
  <si>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</si>
  <si>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</si>
  <si>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</si>
  <si>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</si>
  <si>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</si>
  <si>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</si>
  <si>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</si>
  <si>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</si>
  <si>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</si>
  <si>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</si>
  <si>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</si>
  <si>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</si>
  <si>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</si>
  <si>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</si>
  <si>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</si>
  <si>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</si>
  <si>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</si>
  <si>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</si>
  <si>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</si>
  <si>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</si>
  <si>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</si>
  <si>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</si>
  <si>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</si>
  <si>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</si>
  <si>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</si>
  <si>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</si>
  <si>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</si>
  <si>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</si>
  <si>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</si>
  <si>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</si>
  <si>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</si>
  <si>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</si>
  <si>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</si>
  <si>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</si>
  <si>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</si>
  <si>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</si>
  <si>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</si>
  <si>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</si>
  <si>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</si>
  <si>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</si>
  <si>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</si>
  <si>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</si>
  <si>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</si>
  <si>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</si>
  <si>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</si>
  <si>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</si>
  <si>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</si>
  <si>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</si>
  <si>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</si>
  <si>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</si>
  <si>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</si>
  <si>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</si>
  <si>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</si>
  <si>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</si>
  <si>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</si>
  <si>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</si>
  <si>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</si>
  <si>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</si>
  <si>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</si>
  <si>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</si>
  <si>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</si>
  <si>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</si>
  <si>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</si>
  <si>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</si>
  <si>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</si>
  <si>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</si>
  <si>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</si>
  <si>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</si>
  <si>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</si>
  <si>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</si>
  <si>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</si>
  <si>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</si>
  <si>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</si>
  <si>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</si>
  <si>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</si>
  <si>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</si>
  <si>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</si>
  <si>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</si>
  <si>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</si>
  <si>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</si>
  <si>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</si>
  <si>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</si>
  <si>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</si>
  <si>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</si>
  <si>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</si>
  <si>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</si>
  <si>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</si>
  <si>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</si>
  <si>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</si>
  <si>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</si>
  <si>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</si>
  <si>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</si>
  <si>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</si>
  <si>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</si>
  <si>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</si>
  <si>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</si>
  <si>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</si>
  <si>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</si>
  <si>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</si>
  <si>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</si>
  <si>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</si>
  <si>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</si>
  <si>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</si>
  <si>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</si>
  <si>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</si>
  <si>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</si>
  <si>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</si>
  <si>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</si>
  <si>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</si>
  <si>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</si>
  <si>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</si>
  <si>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</si>
  <si>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</si>
  <si>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</si>
  <si>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</si>
  <si>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</si>
  <si>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</si>
  <si>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</si>
  <si>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</si>
  <si>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</si>
  <si>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</si>
  <si>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</si>
  <si>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</si>
  <si>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</si>
  <si>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</si>
  <si>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</si>
  <si>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</si>
  <si>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</si>
  <si>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</si>
  <si>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</si>
  <si>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</si>
  <si>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</si>
  <si>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</si>
  <si>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</si>
  <si>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</si>
  <si>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</si>
  <si>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</si>
  <si>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</si>
  <si>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</si>
  <si>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</si>
  <si>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</si>
  <si>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</si>
  <si>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</si>
  <si>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</si>
  <si>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</si>
  <si>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</si>
  <si>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</si>
  <si>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</si>
  <si>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</si>
  <si>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</si>
  <si>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</si>
  <si>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</si>
  <si>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</si>
  <si>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</si>
  <si>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</si>
  <si>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</si>
  <si>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</si>
  <si>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</si>
  <si>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</si>
  <si>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</si>
  <si>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</si>
  <si>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</si>
  <si>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</si>
  <si>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</si>
  <si>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</si>
  <si>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</si>
  <si>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</si>
  <si>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</si>
  <si>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</si>
  <si>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</si>
  <si>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</si>
  <si>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</si>
  <si>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</si>
  <si>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</si>
  <si>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</si>
  <si>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</si>
  <si>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</si>
  <si>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</si>
  <si>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</si>
  <si>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</si>
  <si>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</si>
  <si>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</si>
  <si>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</si>
  <si>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</si>
  <si>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</si>
  <si>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</si>
  <si>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</si>
  <si>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</si>
  <si>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</si>
  <si>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</si>
  <si>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</si>
  <si>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</si>
  <si>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</si>
  <si>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</si>
  <si>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</si>
  <si>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</si>
  <si>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</si>
  <si>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</si>
  <si>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</si>
  <si>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</si>
  <si>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</si>
  <si>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</si>
  <si>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</si>
  <si>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</si>
  <si>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</si>
  <si>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</si>
  <si>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</si>
  <si>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</si>
  <si>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</si>
  <si>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</si>
  <si>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</si>
  <si>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</si>
  <si>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</si>
  <si>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</si>
  <si>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</si>
  <si>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</si>
  <si>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</si>
  <si>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</si>
  <si>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</si>
  <si>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</si>
  <si>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</si>
  <si>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</si>
  <si>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</si>
  <si>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</si>
  <si>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</si>
  <si>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</si>
  <si>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</si>
  <si>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</si>
  <si>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</si>
  <si>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</si>
  <si>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</si>
  <si>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</si>
  <si>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</si>
  <si>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</si>
  <si>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</si>
  <si>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</si>
  <si>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</si>
  <si>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</si>
  <si>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</si>
  <si>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</si>
  <si>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</si>
  <si>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</si>
  <si>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</si>
  <si>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</si>
  <si>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</si>
  <si>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</si>
  <si>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</si>
  <si>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</si>
  <si>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</si>
  <si>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</si>
  <si>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</si>
  <si>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</si>
  <si>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</si>
  <si>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</si>
  <si>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</si>
  <si>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</si>
  <si>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</si>
  <si>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</si>
  <si>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</si>
  <si>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</si>
  <si>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</si>
  <si>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</si>
  <si>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</si>
  <si>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</si>
  <si>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</si>
  <si>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</si>
  <si>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</si>
  <si>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</si>
  <si>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</si>
  <si>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</si>
  <si>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</si>
  <si>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</si>
  <si>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</si>
  <si>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</si>
  <si>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</si>
  <si>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</si>
  <si>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</si>
  <si>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</si>
  <si>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</si>
  <si>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</si>
  <si>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</si>
  <si>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</si>
  <si>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</si>
  <si>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</si>
  <si>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</si>
  <si>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</si>
  <si>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</si>
  <si>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</si>
  <si>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</si>
  <si>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</si>
  <si>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</si>
  <si>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</si>
  <si>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</si>
  <si>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</si>
  <si>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</si>
  <si>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</si>
  <si>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</si>
  <si>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</si>
  <si>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</si>
  <si>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</si>
  <si>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</si>
  <si>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</si>
  <si>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</si>
  <si>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</si>
  <si>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</si>
  <si>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</si>
  <si>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</si>
  <si>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</si>
  <si>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</si>
  <si>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</si>
  <si>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</si>
  <si>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</si>
  <si>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</si>
  <si>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</si>
  <si>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</si>
  <si>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</si>
  <si>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</si>
  <si>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</si>
  <si>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</si>
  <si>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</si>
  <si>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</si>
  <si>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</si>
  <si>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</si>
  <si>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</si>
  <si>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</si>
  <si>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</si>
  <si>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</si>
  <si>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</si>
  <si>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</si>
  <si>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</si>
  <si>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</si>
  <si>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</si>
  <si>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</si>
  <si>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</si>
  <si>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</si>
  <si>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</si>
  <si>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</si>
  <si>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</si>
  <si>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</si>
  <si>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</si>
  <si>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</si>
  <si>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</si>
  <si>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</si>
  <si>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</si>
  <si>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</si>
  <si>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</si>
  <si>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</si>
  <si>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</si>
  <si>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</si>
  <si>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</si>
  <si>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</si>
  <si>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</si>
  <si>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</si>
  <si>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</si>
  <si>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</si>
  <si>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</si>
  <si>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</si>
  <si>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</si>
  <si>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</si>
  <si>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</si>
  <si>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</si>
  <si>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</si>
  <si>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</si>
  <si>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</si>
  <si>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</si>
  <si>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</si>
  <si>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</si>
  <si>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</si>
  <si>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</si>
  <si>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</si>
  <si>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</si>
  <si>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</si>
  <si>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</si>
  <si>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</si>
  <si>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</si>
  <si>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</si>
  <si>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</si>
  <si>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</si>
  <si>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</si>
  <si>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</si>
  <si>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</si>
  <si>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</si>
  <si>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</si>
  <si>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</si>
  <si>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</si>
  <si>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</si>
  <si>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</si>
  <si>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</si>
  <si>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</si>
  <si>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</si>
  <si>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</si>
  <si>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</si>
  <si>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</si>
  <si>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</si>
  <si>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</si>
  <si>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</si>
  <si>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</si>
  <si>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</si>
  <si>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</si>
  <si>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</si>
  <si>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</si>
  <si>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</si>
  <si>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</si>
  <si>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</si>
  <si>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</si>
  <si>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</si>
  <si>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</si>
  <si>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</si>
  <si>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</si>
  <si>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</si>
  <si>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</si>
  <si>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</si>
  <si>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</si>
  <si>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</si>
  <si>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</si>
  <si>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</si>
  <si>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</si>
  <si>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</si>
  <si>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</si>
  <si>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</si>
  <si>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</si>
  <si>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</si>
  <si>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</si>
  <si>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</si>
  <si>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</si>
  <si>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</si>
  <si>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</si>
  <si>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</si>
  <si>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</si>
  <si>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</si>
  <si>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</si>
  <si>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</si>
  <si>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</si>
  <si>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</si>
  <si>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</si>
  <si>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</si>
  <si>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</si>
  <si>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</si>
  <si>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</si>
  <si>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</si>
  <si>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</si>
  <si>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</si>
  <si>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</si>
  <si>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</si>
  <si>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</si>
  <si>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</si>
  <si>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</si>
  <si>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</si>
  <si>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</si>
  <si>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</si>
  <si>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</si>
  <si>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</si>
  <si>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</si>
  <si>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</si>
  <si>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</si>
  <si>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</si>
  <si>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</si>
  <si>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</si>
  <si>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</si>
  <si>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</si>
  <si>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</si>
  <si>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</si>
  <si>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</si>
  <si>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</si>
  <si>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</si>
  <si>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</si>
  <si>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</si>
  <si>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</si>
  <si>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</si>
  <si>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</si>
  <si>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</si>
  <si>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</si>
  <si>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</si>
  <si>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</si>
  <si>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</si>
  <si>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</si>
  <si>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</si>
  <si>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</si>
  <si>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</si>
  <si>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</si>
  <si>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</si>
  <si>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</si>
  <si>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</si>
  <si>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</si>
  <si>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</si>
  <si>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</si>
  <si>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</si>
  <si>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</si>
  <si>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</si>
  <si>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</si>
  <si>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</si>
  <si>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</si>
  <si>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</si>
  <si>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</si>
  <si>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</si>
  <si>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</si>
  <si>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</si>
  <si>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</si>
  <si>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</si>
  <si>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</si>
  <si>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</si>
  <si>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</si>
  <si>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</si>
  <si>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</si>
  <si>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</si>
  <si>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</si>
  <si>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</si>
  <si>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</si>
  <si>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</si>
  <si>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</si>
  <si>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</si>
  <si>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</si>
  <si>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</si>
  <si>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</si>
  <si>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</si>
  <si>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</si>
  <si>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</si>
  <si>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</si>
  <si>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</si>
  <si>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</si>
  <si>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</si>
  <si>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</si>
  <si>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</si>
  <si>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</si>
  <si>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</si>
  <si>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</si>
  <si>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</si>
  <si>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</si>
  <si>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</si>
  <si>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</si>
  <si>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</si>
  <si>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</si>
  <si>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</si>
  <si>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</si>
  <si>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</si>
  <si>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</si>
  <si>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</si>
  <si>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</si>
  <si>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</si>
  <si>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</si>
  <si>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</si>
  <si>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</si>
  <si>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</si>
  <si>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</si>
  <si>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</si>
  <si>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</si>
  <si>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</si>
  <si>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</si>
  <si>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</si>
  <si>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</si>
  <si>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</si>
  <si>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</si>
  <si>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</si>
  <si>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</si>
  <si>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</si>
  <si>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</si>
  <si>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</si>
  <si>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</si>
  <si>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</si>
  <si>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</si>
  <si>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</si>
  <si>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</si>
  <si>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</si>
  <si>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</si>
  <si>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</si>
  <si>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</si>
  <si>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</si>
  <si>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</si>
  <si>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</si>
  <si>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</si>
  <si>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</si>
  <si>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</si>
  <si>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</si>
  <si>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</si>
  <si>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</si>
  <si>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</si>
  <si>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</si>
  <si>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</si>
  <si>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</si>
  <si>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</si>
  <si>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</si>
  <si>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</si>
  <si>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</si>
  <si>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</si>
  <si>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</si>
  <si>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</si>
  <si>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</si>
  <si>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</si>
  <si>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</si>
  <si>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</si>
  <si>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</si>
  <si>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</si>
  <si>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</si>
  <si>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</si>
  <si>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</si>
  <si>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</si>
  <si>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</si>
  <si>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</si>
  <si>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</si>
  <si>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</si>
  <si>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</si>
  <si>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</si>
  <si>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</si>
  <si>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</si>
  <si>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</si>
  <si>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</si>
  <si>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</si>
  <si>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</si>
  <si>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</si>
  <si>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</si>
  <si>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</si>
  <si>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</si>
  <si>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</si>
  <si>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</si>
  <si>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</si>
  <si>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</si>
  <si>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</si>
  <si>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</si>
  <si>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</si>
  <si>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</si>
  <si>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</si>
  <si>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</si>
  <si>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</si>
  <si>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</si>
  <si>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</si>
  <si>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</si>
  <si>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</si>
  <si>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</si>
  <si>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</si>
  <si>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</si>
  <si>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</si>
  <si>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</si>
  <si>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</si>
  <si>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</si>
  <si>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</si>
  <si>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</si>
  <si>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</si>
  <si>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</si>
  <si>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</si>
  <si>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</si>
  <si>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</si>
  <si>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</si>
  <si>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</si>
  <si>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</si>
  <si>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</si>
  <si>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</si>
  <si>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</si>
  <si>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</si>
  <si>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</si>
  <si>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</si>
  <si>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</si>
  <si>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</si>
  <si>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</si>
  <si>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</si>
  <si>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</si>
  <si>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</si>
  <si>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</si>
  <si>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</si>
  <si>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</si>
  <si>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</si>
  <si>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</si>
  <si>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</si>
  <si>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</si>
  <si>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</si>
  <si>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</si>
  <si>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</si>
  <si>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</si>
  <si>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</si>
  <si>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</si>
  <si>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</si>
  <si>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</si>
  <si>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</si>
  <si>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</si>
  <si>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</si>
  <si>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</si>
  <si>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</si>
  <si>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</si>
  <si>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</si>
  <si>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</si>
  <si>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</si>
  <si>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</si>
  <si>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</si>
  <si>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</si>
  <si>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</si>
  <si>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</si>
  <si>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</si>
  <si>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</si>
  <si>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</si>
  <si>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</si>
  <si>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</si>
  <si>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</si>
  <si>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</si>
  <si>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</si>
  <si>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</si>
  <si>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</si>
  <si>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</si>
  <si>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</si>
  <si>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</si>
  <si>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</si>
  <si>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</si>
  <si>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</si>
  <si>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</si>
  <si>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</si>
  <si>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</si>
  <si>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</si>
  <si>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</si>
  <si>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</si>
  <si>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</si>
  <si>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</si>
  <si>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</si>
  <si>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</si>
  <si>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</si>
  <si>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</si>
  <si>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</si>
  <si>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</si>
  <si>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</si>
  <si>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</si>
  <si>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</si>
  <si>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</si>
  <si>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</si>
  <si>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</si>
  <si>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</si>
  <si>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</si>
  <si>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</si>
  <si>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</si>
  <si>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</si>
  <si>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</si>
  <si>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</si>
  <si>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</si>
  <si>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</si>
  <si>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</si>
  <si>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</si>
  <si>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</si>
  <si>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</si>
  <si>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</si>
  <si>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</si>
  <si>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</si>
  <si>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</si>
  <si>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</si>
  <si>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</si>
  <si>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</si>
  <si>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</si>
  <si>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</si>
  <si>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</si>
  <si>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</si>
  <si>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</si>
  <si>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</si>
  <si>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</si>
  <si>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</si>
  <si>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</si>
  <si>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</si>
  <si>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</si>
  <si>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</si>
  <si>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</si>
  <si>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</si>
  <si>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</si>
  <si>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</si>
  <si>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</si>
  <si>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</si>
  <si>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</si>
  <si>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</si>
  <si>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</si>
  <si>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</si>
  <si>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</si>
  <si>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</si>
  <si>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</si>
  <si>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</si>
  <si>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</si>
  <si>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</si>
  <si>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</si>
  <si>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</si>
  <si>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</si>
  <si>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</si>
  <si>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</si>
  <si>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</si>
  <si>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</si>
  <si>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</si>
  <si>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</si>
  <si>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</si>
  <si>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</si>
  <si>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</si>
  <si>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</si>
  <si>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</si>
  <si>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</si>
  <si>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</si>
  <si>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</si>
  <si>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</si>
  <si>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</si>
  <si>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</si>
  <si>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</si>
  <si>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</si>
  <si>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</si>
  <si>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</si>
  <si>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</si>
  <si>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</si>
  <si>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</si>
  <si>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</si>
  <si>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</si>
  <si>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</si>
  <si>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</si>
  <si>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</si>
  <si>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</si>
  <si>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</si>
  <si>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</si>
  <si>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</si>
  <si>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</si>
  <si>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</si>
  <si>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</si>
  <si>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</si>
  <si>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</si>
  <si>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</si>
  <si>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</si>
  <si>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</si>
  <si>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</si>
  <si>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</si>
  <si>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</si>
  <si>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</si>
  <si>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</si>
  <si>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</si>
  <si>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</si>
  <si>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</si>
  <si>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</si>
  <si>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</si>
  <si>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</si>
  <si>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</si>
  <si>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</si>
  <si>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</si>
  <si>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</si>
  <si>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</si>
  <si>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</si>
  <si>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</si>
  <si>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</si>
  <si>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</si>
  <si>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</si>
  <si>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</si>
  <si>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</si>
  <si>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</si>
  <si>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</si>
  <si>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</si>
  <si>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</si>
  <si>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</si>
  <si>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</si>
  <si>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</si>
  <si>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</si>
  <si>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</si>
  <si>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</si>
  <si>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</si>
  <si>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</si>
  <si>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</si>
  <si>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</si>
  <si>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</si>
  <si>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</si>
  <si>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</si>
  <si>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</si>
  <si>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</si>
  <si>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</si>
  <si>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</si>
  <si>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</si>
  <si>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</si>
  <si>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</si>
  <si>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</si>
  <si>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</si>
  <si>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</si>
  <si>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</si>
  <si>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</si>
  <si>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</si>
  <si>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</si>
  <si>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</si>
  <si>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</si>
  <si>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</si>
  <si>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</si>
  <si>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</si>
  <si>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</si>
  <si>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</si>
  <si>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</si>
  <si>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</si>
  <si>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</si>
  <si>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</si>
  <si>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</si>
  <si>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</si>
  <si>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</si>
  <si>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</si>
  <si>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</si>
  <si>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</si>
  <si>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</si>
  <si>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</si>
  <si>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</si>
  <si>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</si>
  <si>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</si>
  <si>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</si>
  <si>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</si>
  <si>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</si>
  <si>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</si>
  <si>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</si>
  <si>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</si>
  <si>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</si>
  <si>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</si>
  <si>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</si>
  <si>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</si>
  <si>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</si>
  <si>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</si>
  <si>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</si>
  <si>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</si>
  <si>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</si>
  <si>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</si>
  <si>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</si>
  <si>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</si>
  <si>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</si>
  <si>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</si>
  <si>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</si>
  <si>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</si>
  <si>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</si>
  <si>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</si>
  <si>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</si>
  <si>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</si>
  <si>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</si>
  <si>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</si>
  <si>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</si>
  <si>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</si>
  <si>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</si>
  <si>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</si>
  <si>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</si>
  <si>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</si>
  <si>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</si>
  <si>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</si>
  <si>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</si>
  <si>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</si>
  <si>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</si>
  <si>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</si>
  <si>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</si>
  <si>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</si>
  <si>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</si>
  <si>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</si>
  <si>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</si>
  <si>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</si>
  <si>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</si>
  <si>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</si>
  <si>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</si>
  <si>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</si>
  <si>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</si>
  <si>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</si>
  <si>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</si>
  <si>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</si>
  <si>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</si>
  <si>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</si>
  <si>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</si>
  <si>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</si>
  <si>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</si>
  <si>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</si>
  <si>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</si>
  <si>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</si>
  <si>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</si>
  <si>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</si>
  <si>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</si>
  <si>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</si>
  <si>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</si>
  <si>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</si>
  <si>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</si>
  <si>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</si>
  <si>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</si>
  <si>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</si>
  <si>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</si>
  <si>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</si>
  <si>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</si>
  <si>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</si>
  <si>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</si>
  <si>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</si>
  <si>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</si>
  <si>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</si>
  <si>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</si>
  <si>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</si>
  <si>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</si>
  <si>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</si>
  <si>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</si>
  <si>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</si>
  <si>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</si>
  <si>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</si>
  <si>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</si>
  <si>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</si>
  <si>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</si>
  <si>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</si>
  <si>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</si>
  <si>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</si>
  <si>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</si>
  <si>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</si>
  <si>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</si>
  <si>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</si>
  <si>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</si>
  <si>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</si>
  <si>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</si>
  <si>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</si>
  <si>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</si>
  <si>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</si>
  <si>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</si>
  <si>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</si>
  <si>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</si>
  <si>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</si>
  <si>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</si>
  <si>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</si>
  <si>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</si>
  <si>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</si>
  <si>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</si>
  <si>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</si>
  <si>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</si>
  <si>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</si>
  <si>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</si>
  <si>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</si>
  <si>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</si>
  <si>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</si>
  <si>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</si>
  <si>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</si>
  <si>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</si>
  <si>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</si>
  <si>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</si>
  <si>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</si>
  <si>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</si>
  <si>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</si>
  <si>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</si>
  <si>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</si>
  <si>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</si>
  <si>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</si>
  <si>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</si>
  <si>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</si>
  <si>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</si>
  <si>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</si>
  <si>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</si>
  <si>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</si>
  <si>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</si>
  <si>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</si>
  <si>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</si>
  <si>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</si>
  <si>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</si>
  <si>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</si>
  <si>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</si>
  <si>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</si>
  <si>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</si>
  <si>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</si>
  <si>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</si>
  <si>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</si>
  <si>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</si>
  <si>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</si>
  <si>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</si>
  <si>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</si>
  <si>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</si>
  <si>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</si>
  <si>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</si>
  <si>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</si>
  <si>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</si>
  <si>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</si>
  <si>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</si>
  <si>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</si>
  <si>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</si>
  <si>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</si>
  <si>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</si>
  <si>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</si>
  <si>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</si>
  <si>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</si>
  <si>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</si>
  <si>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</si>
  <si>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</si>
  <si>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</si>
  <si>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</si>
  <si>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</si>
  <si>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</si>
  <si>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</si>
  <si>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</si>
  <si>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</si>
  <si>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</si>
  <si>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</si>
  <si>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</si>
  <si>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</si>
  <si>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</si>
  <si>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</si>
  <si>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</si>
  <si>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</si>
  <si>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</si>
  <si>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</si>
  <si>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</si>
  <si>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</si>
  <si>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</si>
  <si>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</si>
  <si>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</si>
  <si>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</si>
  <si>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</si>
  <si>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</si>
  <si>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</si>
  <si>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</si>
  <si>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</si>
  <si>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</si>
  <si>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</si>
  <si>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</si>
  <si>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</si>
  <si>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</si>
  <si>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</si>
  <si>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</si>
  <si>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</si>
  <si>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</si>
  <si>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</si>
  <si>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</si>
  <si>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</si>
  <si>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</si>
  <si>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</si>
  <si>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</si>
  <si>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</si>
  <si>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</si>
  <si>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</si>
  <si>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</si>
  <si>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</si>
  <si>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</si>
  <si>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</si>
  <si>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</si>
  <si>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</si>
  <si>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</si>
  <si>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</si>
  <si>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</si>
  <si>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</si>
  <si>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</si>
  <si>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</si>
  <si>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</si>
  <si>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</si>
  <si>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</si>
  <si>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</si>
  <si>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</si>
  <si>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</si>
  <si>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</si>
  <si>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</si>
  <si>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</si>
  <si>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</si>
  <si>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</si>
  <si>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</si>
  <si>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</si>
  <si>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</si>
  <si>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</si>
  <si>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</si>
  <si>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</si>
  <si>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</si>
  <si>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</si>
  <si>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</si>
  <si>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</si>
  <si>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</si>
  <si>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</si>
  <si>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</si>
  <si>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</si>
  <si>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</si>
  <si>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</si>
  <si>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</si>
  <si>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</si>
  <si>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</si>
  <si>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</si>
  <si>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</si>
  <si>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</si>
  <si>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</si>
  <si>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</si>
  <si>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</si>
  <si>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</si>
  <si>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</si>
  <si>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</si>
  <si>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</si>
  <si>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</si>
  <si>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</si>
  <si>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</si>
  <si>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</si>
  <si>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</si>
  <si>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</si>
  <si>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</si>
  <si>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</si>
  <si>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</si>
  <si>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</si>
  <si>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</si>
  <si>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</si>
  <si>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</si>
  <si>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</si>
  <si>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</si>
  <si>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</si>
  <si>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</si>
  <si>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</si>
  <si>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</si>
  <si>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</si>
  <si>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</si>
  <si>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</si>
  <si>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</si>
  <si>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</si>
  <si>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</si>
  <si>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</si>
  <si>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</si>
  <si>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</si>
  <si>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</si>
  <si>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</si>
  <si>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</si>
  <si>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</si>
  <si>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</si>
  <si>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</si>
  <si>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</si>
  <si>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</si>
  <si>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</si>
  <si>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</si>
  <si>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</si>
  <si>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</si>
  <si>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</si>
  <si>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</si>
  <si>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</si>
  <si>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</si>
  <si>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</si>
  <si>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</si>
  <si>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</si>
  <si>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</si>
  <si>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</si>
  <si>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</si>
  <si>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</si>
  <si>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</si>
  <si>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</si>
  <si>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</si>
  <si>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</si>
  <si>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</si>
  <si>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</si>
  <si>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</si>
  <si>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</si>
  <si>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</si>
  <si>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</si>
  <si>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</si>
  <si>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</si>
  <si>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</si>
  <si>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</si>
  <si>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</si>
  <si>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</si>
  <si>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</si>
  <si>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</si>
  <si>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</si>
  <si>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</si>
  <si>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</si>
  <si>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</si>
  <si>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</si>
  <si>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</si>
  <si>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</si>
  <si>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</si>
  <si>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</si>
  <si>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</si>
  <si>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</si>
  <si>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</si>
  <si>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</si>
  <si>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</si>
  <si>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</si>
  <si>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</si>
  <si>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</si>
  <si>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</si>
  <si>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</si>
  <si>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</si>
  <si>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</si>
  <si>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</si>
  <si>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</si>
  <si>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</si>
  <si>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</si>
  <si>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</si>
  <si>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</si>
  <si>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</si>
  <si>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</si>
  <si>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</si>
  <si>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</si>
  <si>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</si>
  <si>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</si>
  <si>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</si>
  <si>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</si>
  <si>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</si>
  <si>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</si>
  <si>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</si>
  <si>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</si>
  <si>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</si>
  <si>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</si>
  <si>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</si>
  <si>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</si>
  <si>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</si>
  <si>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</si>
  <si>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</si>
  <si>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</si>
  <si>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</si>
  <si>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</si>
  <si>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</si>
  <si>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</si>
  <si>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</si>
  <si>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</si>
  <si>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</si>
  <si>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</si>
  <si>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</si>
  <si>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</si>
  <si>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</si>
  <si>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</si>
  <si>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</si>
  <si>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</si>
  <si>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</si>
  <si>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</si>
  <si>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</si>
  <si>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</si>
  <si>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</si>
  <si>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</si>
  <si>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</si>
  <si>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</si>
  <si>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</si>
  <si>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</si>
  <si>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</si>
  <si>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</si>
  <si>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</si>
  <si>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</si>
  <si>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</si>
  <si>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</si>
  <si>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</si>
  <si>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</si>
  <si>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</si>
  <si>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</si>
  <si>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</si>
  <si>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</si>
  <si>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</si>
  <si>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</si>
  <si>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</si>
  <si>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</si>
  <si>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</si>
  <si>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</si>
  <si>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</si>
  <si>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</si>
  <si>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</si>
  <si>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</si>
  <si>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</si>
  <si>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</si>
  <si>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</si>
  <si>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</si>
  <si>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</si>
  <si>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</si>
  <si>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</si>
  <si>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</si>
  <si>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</si>
  <si>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</si>
  <si>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</si>
  <si>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</si>
  <si>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</si>
  <si>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</si>
  <si>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</si>
  <si>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</si>
  <si>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</si>
  <si>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</si>
  <si>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</si>
  <si>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</si>
  <si>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</si>
  <si>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</si>
  <si>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</si>
  <si>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</si>
  <si>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</si>
  <si>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</si>
  <si>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</si>
  <si>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</si>
  <si>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</si>
  <si>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</si>
  <si>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</si>
  <si>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</si>
  <si>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</si>
  <si>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</si>
  <si>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</si>
  <si>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</si>
  <si>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</si>
  <si>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</si>
  <si>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</si>
  <si>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</si>
  <si>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</si>
  <si>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</si>
  <si>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</si>
  <si>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</si>
  <si>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</si>
  <si>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</si>
  <si>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</si>
  <si>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</si>
  <si>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</si>
  <si>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</si>
  <si>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</si>
  <si>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</si>
  <si>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</si>
  <si>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</si>
  <si>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</si>
  <si>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</si>
  <si>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</si>
  <si>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</si>
  <si>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</si>
  <si>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</si>
  <si>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</si>
  <si>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</si>
  <si>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</si>
  <si>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</si>
  <si>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</si>
  <si>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</si>
  <si>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</si>
  <si>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</si>
  <si>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</si>
  <si>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</si>
  <si>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</si>
  <si>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</si>
  <si>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</si>
  <si>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</si>
  <si>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</si>
  <si>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</si>
  <si>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</si>
  <si>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</si>
  <si>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</si>
  <si>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</si>
  <si>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</si>
  <si>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</si>
  <si>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</si>
  <si>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</si>
  <si>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</si>
  <si>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</si>
  <si>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</si>
  <si>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</si>
  <si>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</si>
  <si>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</si>
  <si>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</si>
  <si>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</si>
  <si>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</si>
  <si>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</si>
  <si>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</si>
  <si>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</si>
  <si>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</si>
  <si>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</si>
  <si>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</si>
  <si>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</si>
  <si>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</si>
  <si>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</si>
  <si>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</si>
  <si>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</si>
  <si>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</si>
  <si>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</si>
  <si>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</si>
  <si>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</si>
  <si>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</si>
  <si>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</si>
  <si>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</si>
  <si>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</si>
  <si>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</si>
  <si>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</si>
  <si>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</si>
  <si>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</si>
  <si>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</si>
  <si>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</si>
  <si>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</si>
  <si>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</si>
  <si>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</si>
  <si>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</si>
  <si>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</si>
  <si>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</si>
  <si>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</si>
  <si>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</si>
  <si>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</si>
  <si>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</si>
  <si>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</si>
  <si>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</si>
  <si>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</si>
  <si>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</si>
  <si>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</si>
  <si>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</si>
  <si>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</si>
  <si>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</si>
  <si>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</si>
  <si>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</si>
  <si>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</si>
  <si>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</si>
  <si>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</si>
  <si>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</si>
  <si>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</si>
  <si>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</si>
  <si>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</si>
  <si>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</si>
  <si>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</si>
  <si>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</si>
  <si>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</si>
  <si>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</si>
  <si>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</si>
  <si>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</si>
  <si>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</si>
  <si>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</si>
  <si>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</si>
  <si>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</si>
  <si>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</si>
  <si>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</si>
  <si>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</si>
  <si>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</si>
  <si>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</si>
  <si>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</si>
  <si>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</si>
  <si>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</si>
  <si>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</si>
  <si>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</si>
  <si>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</si>
  <si>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</si>
  <si>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</si>
  <si>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</si>
  <si>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</si>
  <si>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</si>
  <si>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</si>
  <si>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</si>
  <si>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</si>
  <si>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</si>
  <si>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</si>
  <si>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</si>
  <si>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</si>
  <si>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</si>
  <si>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</si>
  <si>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</si>
  <si>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</si>
  <si>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</si>
  <si>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</si>
  <si>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</si>
  <si>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</si>
  <si>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</si>
  <si>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</si>
  <si>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</si>
  <si>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</si>
  <si>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</si>
  <si>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</si>
  <si>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</si>
  <si>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</si>
  <si>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</si>
  <si>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</si>
  <si>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</si>
  <si>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</si>
  <si>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</si>
  <si>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</si>
  <si>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</si>
  <si>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</si>
  <si>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</si>
  <si>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</si>
  <si>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</si>
  <si>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</si>
  <si>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</si>
  <si>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</si>
  <si>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</si>
  <si>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</si>
  <si>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</si>
  <si>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</si>
  <si>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</si>
  <si>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</si>
  <si>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</si>
  <si>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</si>
  <si>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</si>
  <si>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</si>
  <si>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</si>
  <si>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</si>
  <si>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</si>
  <si>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</si>
  <si>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</si>
  <si>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</si>
  <si>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</si>
  <si>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</si>
  <si>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</si>
  <si>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</si>
  <si>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</si>
  <si>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</si>
  <si>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</si>
  <si>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</si>
  <si>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</si>
  <si>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</si>
  <si>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</si>
  <si>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</si>
  <si>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</si>
  <si>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</si>
  <si>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</si>
  <si>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</si>
  <si>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</si>
  <si>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</si>
  <si>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</si>
  <si>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</si>
  <si>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</si>
  <si>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</si>
  <si>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</si>
  <si>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</si>
  <si>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</si>
  <si>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</si>
  <si>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</si>
  <si>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</si>
  <si>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</si>
  <si>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</si>
  <si>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</si>
  <si>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</si>
  <si>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</si>
  <si>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</si>
  <si>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</si>
  <si>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</si>
  <si>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</si>
  <si>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</si>
  <si>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</si>
  <si>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</si>
  <si>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</si>
  <si>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</si>
  <si>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</si>
  <si>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</si>
  <si>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</si>
  <si>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</si>
  <si>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</si>
  <si>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</si>
  <si>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</si>
  <si>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</si>
  <si>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</si>
  <si>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</si>
  <si>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</si>
  <si>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</si>
  <si>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</si>
  <si>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</si>
  <si>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</si>
  <si>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</si>
  <si>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</si>
  <si>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</si>
  <si>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</si>
  <si>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</si>
  <si>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</si>
  <si>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</si>
  <si>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</si>
  <si>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</si>
  <si>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</si>
  <si>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</si>
  <si>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</si>
  <si>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</si>
  <si>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</si>
  <si>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</si>
  <si>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</si>
  <si>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</si>
  <si>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</si>
  <si>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</si>
  <si>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</si>
  <si>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</si>
  <si>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</si>
  <si>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</si>
  <si>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</si>
  <si>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</si>
  <si>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</si>
  <si>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</si>
  <si>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</si>
  <si>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</si>
  <si>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</si>
  <si>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</si>
  <si>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</si>
  <si>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</si>
  <si>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</si>
  <si>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</si>
  <si>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</si>
  <si>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</si>
  <si>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</si>
  <si>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</si>
  <si>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</si>
  <si>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</si>
  <si>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</si>
  <si>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</si>
  <si>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</si>
  <si>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</si>
  <si>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</si>
  <si>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</si>
  <si>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</si>
  <si>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</si>
  <si>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</si>
  <si>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</si>
  <si>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</si>
  <si>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</si>
  <si>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</si>
  <si>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</si>
  <si>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</si>
  <si>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</si>
  <si>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</si>
  <si>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</si>
  <si>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</si>
  <si>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</si>
  <si>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</si>
  <si>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</si>
  <si>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</si>
  <si>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</si>
  <si>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</si>
  <si>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</si>
  <si>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</si>
  <si>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</si>
  <si>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</si>
  <si>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</si>
  <si>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</si>
  <si>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</si>
  <si>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</si>
  <si>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</si>
  <si>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</si>
  <si>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</si>
  <si>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</si>
  <si>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</si>
  <si>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</si>
  <si>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</si>
  <si>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</si>
  <si>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</si>
  <si>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</si>
  <si>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</si>
  <si>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</si>
  <si>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</si>
  <si>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</si>
  <si>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</si>
  <si>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</si>
  <si>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</si>
  <si>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</si>
  <si>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</si>
  <si>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</si>
  <si>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</si>
  <si>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</si>
  <si>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</si>
  <si>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</si>
  <si>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</si>
  <si>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</si>
  <si>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</si>
  <si>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</si>
  <si>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</si>
  <si>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</si>
  <si>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</si>
  <si>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</si>
  <si>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</si>
  <si>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</si>
  <si>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</si>
  <si>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</si>
  <si>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</si>
  <si>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</si>
  <si>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</si>
  <si>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</si>
  <si>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</si>
  <si>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</si>
  <si>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</si>
  <si>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</si>
  <si>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</si>
  <si>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</si>
  <si>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</si>
  <si>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</si>
  <si>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</si>
  <si>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</si>
  <si>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</si>
  <si>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</si>
  <si>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</si>
  <si>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</si>
  <si>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</si>
  <si>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</si>
  <si>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</si>
  <si>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</si>
  <si>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</si>
  <si>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</si>
  <si>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</si>
  <si>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</si>
  <si>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</si>
  <si>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</si>
  <si>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</si>
  <si>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</si>
  <si>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</si>
  <si>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</si>
  <si>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</si>
  <si>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</si>
  <si>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</si>
  <si>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</si>
  <si>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</si>
  <si>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</si>
  <si>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</si>
  <si>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</si>
  <si>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</si>
  <si>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</si>
  <si>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</si>
  <si>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</si>
  <si>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</si>
  <si>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</si>
  <si>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</si>
  <si>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</si>
  <si>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</si>
  <si>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</si>
  <si>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</si>
  <si>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</si>
  <si>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</si>
  <si>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</si>
  <si>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</si>
  <si>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</si>
  <si>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</si>
  <si>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</si>
  <si>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</si>
  <si>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</si>
  <si>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</si>
  <si>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</si>
  <si>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</si>
  <si>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</si>
  <si>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</si>
  <si>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</si>
  <si>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</si>
  <si>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</si>
  <si>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</si>
  <si>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</si>
  <si>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</si>
  <si>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</si>
  <si>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</si>
  <si>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</si>
  <si>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</si>
  <si>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</si>
  <si>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</si>
  <si>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</si>
  <si>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</si>
  <si>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</si>
  <si>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</si>
  <si>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</si>
  <si>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</si>
  <si>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</si>
  <si>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</si>
  <si>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</si>
  <si>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</si>
  <si>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</si>
  <si>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</si>
  <si>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</si>
  <si>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</si>
  <si>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</si>
  <si>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</si>
  <si>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</si>
  <si>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</si>
  <si>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</si>
  <si>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</si>
  <si>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</si>
  <si>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</si>
  <si>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</si>
  <si>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</si>
  <si>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</si>
  <si>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</si>
  <si>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</si>
  <si>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</si>
  <si>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</si>
  <si>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</si>
  <si>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</si>
  <si>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</si>
  <si>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</si>
  <si>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</si>
  <si>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</si>
  <si>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</si>
  <si>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</si>
  <si>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</si>
  <si>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</si>
  <si>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</si>
  <si>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</si>
  <si>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</si>
  <si>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</si>
  <si>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</si>
  <si>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</si>
  <si>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</si>
  <si>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</si>
  <si>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</si>
  <si>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</si>
  <si>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</si>
  <si>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</si>
  <si>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</si>
  <si>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</si>
  <si>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</si>
  <si>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</si>
  <si>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</si>
  <si>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</si>
  <si>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</si>
  <si>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</si>
  <si>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</si>
  <si>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</si>
  <si>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</si>
  <si>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</si>
  <si>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</si>
  <si>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</si>
  <si>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</si>
  <si>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</si>
  <si>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</si>
  <si>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</si>
  <si>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</si>
  <si>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</si>
  <si>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</si>
  <si>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</si>
  <si>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</si>
  <si>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</si>
  <si>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</si>
  <si>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</si>
  <si>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</si>
  <si>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</si>
  <si>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</si>
  <si>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</si>
  <si>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</si>
  <si>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</si>
  <si>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</si>
  <si>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</si>
  <si>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</si>
  <si>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</si>
  <si>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</si>
  <si>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</si>
  <si>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</si>
  <si>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</si>
  <si>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</si>
  <si>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</si>
  <si>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</si>
  <si>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</si>
  <si>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</si>
  <si>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</si>
  <si>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</si>
  <si>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</si>
  <si>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</si>
  <si>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</si>
  <si>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</si>
  <si>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</si>
  <si>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</si>
  <si>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</si>
  <si>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</si>
  <si>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</si>
  <si>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</si>
  <si>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</si>
  <si>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</si>
  <si>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</si>
  <si>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</si>
  <si>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</si>
  <si>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</si>
  <si>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</si>
  <si>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</si>
  <si>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</si>
  <si>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</si>
  <si>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</si>
  <si>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</si>
  <si>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</si>
  <si>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</si>
  <si>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</si>
  <si>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</si>
  <si>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</si>
  <si>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</si>
  <si>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</si>
  <si>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</si>
  <si>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</si>
  <si>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</si>
  <si>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</si>
  <si>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</si>
  <si>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</si>
  <si>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</si>
  <si>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</si>
  <si>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</si>
  <si>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</si>
  <si>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</si>
  <si>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</si>
  <si>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</si>
  <si>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</si>
  <si>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</si>
  <si>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</si>
  <si>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</si>
  <si>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</si>
  <si>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</si>
  <si>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</si>
  <si>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</si>
  <si>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</si>
  <si>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</si>
  <si>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</si>
  <si>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</si>
  <si>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</si>
  <si>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</si>
  <si>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</si>
  <si>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</si>
  <si>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</si>
  <si>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</si>
  <si>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</si>
  <si>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</si>
  <si>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</si>
  <si>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</si>
  <si>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</si>
  <si>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</si>
  <si>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</si>
  <si>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</si>
  <si>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</si>
  <si>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</si>
  <si>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</si>
  <si>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</si>
  <si>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</si>
  <si>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</si>
  <si>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</si>
  <si>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</si>
  <si>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</si>
  <si>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</si>
  <si>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</si>
  <si>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</si>
  <si>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</si>
  <si>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</si>
  <si>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</si>
  <si>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</si>
  <si>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</si>
  <si>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</si>
  <si>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</si>
  <si>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</si>
  <si>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</si>
  <si>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</si>
  <si>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</si>
  <si>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</si>
  <si>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</si>
  <si>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</si>
  <si>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</si>
  <si>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</si>
  <si>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</si>
  <si>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</si>
  <si>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</si>
  <si>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</si>
  <si>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</si>
  <si>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</si>
  <si>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</si>
  <si>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</si>
  <si>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</si>
  <si>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</si>
  <si>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</si>
  <si>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</si>
  <si>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</si>
  <si>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</si>
  <si>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</si>
  <si>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</si>
  <si>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</si>
  <si>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</si>
  <si>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</si>
  <si>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</si>
  <si>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</si>
  <si>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</si>
  <si>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</si>
  <si>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</si>
  <si>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</si>
  <si>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</si>
  <si>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</si>
  <si>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</si>
  <si>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</si>
  <si>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</si>
  <si>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</si>
  <si>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</si>
  <si>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</si>
  <si>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</si>
  <si>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</si>
  <si>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</si>
  <si>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</si>
  <si>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</si>
  <si>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</si>
  <si>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</si>
  <si>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</si>
  <si>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</si>
  <si>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</si>
  <si>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</si>
  <si>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</si>
  <si>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</si>
  <si>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</si>
  <si>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</si>
  <si>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</si>
  <si>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</si>
  <si>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</si>
  <si>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</si>
  <si>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</si>
  <si>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</si>
  <si>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</si>
  <si>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</si>
  <si>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</si>
  <si>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</si>
  <si>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</si>
  <si>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</si>
  <si>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</si>
  <si>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</si>
  <si>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</si>
  <si>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</si>
  <si>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</si>
  <si>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</si>
  <si>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</si>
  <si>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</si>
  <si>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</si>
  <si>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</si>
  <si>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</si>
  <si>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</si>
  <si>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</si>
  <si>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</si>
  <si>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</si>
  <si>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</si>
  <si>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</si>
  <si>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</si>
  <si>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</si>
  <si>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</si>
  <si>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</si>
  <si>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</si>
  <si>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</si>
  <si>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</si>
  <si>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</si>
  <si>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</si>
  <si>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</si>
  <si>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</si>
  <si>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</si>
  <si>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</si>
  <si>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</si>
  <si>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</si>
  <si>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</si>
  <si>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</si>
  <si>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</si>
  <si>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</si>
  <si>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</si>
  <si>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</si>
  <si>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</si>
  <si>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</si>
  <si>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</si>
  <si>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</si>
  <si>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</si>
  <si>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</si>
  <si>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</si>
  <si>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</si>
  <si>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</si>
  <si>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</si>
  <si>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</si>
  <si>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</si>
  <si>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</si>
  <si>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</si>
  <si>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</si>
  <si>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</si>
  <si>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</si>
  <si>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</si>
  <si>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</si>
  <si>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</si>
  <si>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</si>
  <si>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</si>
  <si>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</si>
  <si>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</si>
  <si>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</si>
  <si>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</si>
  <si>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</si>
  <si>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</si>
  <si>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</si>
  <si>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</si>
  <si>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</si>
  <si>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</si>
  <si>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</si>
  <si>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</si>
  <si>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</si>
  <si>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</si>
  <si>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</si>
  <si>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</si>
  <si>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</si>
  <si>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</si>
  <si>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</si>
  <si>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</si>
  <si>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</si>
  <si>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</si>
  <si>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</si>
  <si>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</si>
  <si>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</si>
  <si>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</si>
  <si>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</si>
  <si>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</si>
  <si>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</si>
  <si>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</si>
  <si>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</si>
  <si>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</si>
  <si>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</si>
  <si>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</si>
  <si>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</si>
  <si>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</si>
  <si>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</si>
  <si>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</si>
  <si>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</si>
  <si>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</si>
  <si>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</si>
  <si>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</si>
  <si>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</si>
  <si>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</si>
  <si>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</si>
  <si>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</si>
  <si>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</si>
  <si>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</si>
  <si>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</si>
  <si>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</si>
  <si>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</si>
  <si>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</si>
  <si>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</si>
  <si>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</si>
  <si>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</si>
  <si>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</si>
  <si>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</si>
  <si>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</si>
  <si>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</si>
  <si>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</si>
  <si>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</si>
  <si>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</si>
  <si>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</si>
  <si>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</si>
  <si>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</si>
  <si>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</si>
  <si>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</si>
  <si>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</si>
  <si>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</si>
  <si>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</si>
  <si>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</si>
  <si>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</si>
  <si>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</si>
  <si>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</si>
  <si>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</si>
  <si>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</si>
  <si>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</si>
  <si>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</si>
  <si>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</si>
  <si>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</si>
  <si>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</si>
  <si>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</si>
  <si>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</si>
  <si>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</si>
  <si>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</si>
  <si>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</si>
  <si>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</si>
  <si>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</si>
  <si>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</si>
  <si>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</si>
  <si>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</si>
  <si>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</si>
  <si>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</si>
  <si>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</si>
  <si>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</si>
  <si>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</si>
  <si>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</si>
  <si>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</si>
  <si>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</si>
  <si>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</si>
  <si>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</si>
  <si>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</si>
  <si>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</si>
  <si>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</si>
  <si>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</si>
  <si>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</si>
  <si>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</si>
  <si>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</si>
  <si>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</si>
  <si>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</si>
  <si>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</si>
  <si>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</si>
  <si>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</si>
  <si>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</si>
  <si>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</si>
  <si>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</si>
  <si>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</si>
  <si>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</si>
  <si>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</si>
  <si>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</si>
  <si>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</si>
  <si>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</si>
  <si>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</si>
  <si>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</si>
  <si>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</si>
  <si>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</si>
  <si>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</si>
  <si>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</si>
  <si>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</si>
  <si>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</si>
  <si>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</si>
  <si>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</si>
  <si>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</si>
  <si>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</si>
  <si>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</si>
  <si>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</si>
  <si>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</si>
  <si>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</si>
  <si>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</si>
  <si>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</si>
  <si>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</si>
  <si>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</si>
  <si>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</si>
  <si>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</si>
  <si>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</si>
  <si>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</si>
  <si>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</si>
  <si>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</si>
  <si>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</si>
  <si>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</si>
  <si>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</si>
  <si>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</si>
  <si>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</si>
  <si>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</si>
  <si>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</si>
  <si>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</si>
  <si>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</si>
  <si>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</si>
  <si>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</si>
  <si>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</si>
  <si>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</si>
  <si>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</si>
  <si>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</si>
  <si>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</si>
  <si>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</si>
  <si>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</si>
  <si>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</si>
  <si>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</si>
  <si>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</si>
  <si>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</si>
  <si>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</si>
  <si>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</si>
  <si>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</si>
  <si>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</si>
  <si>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</si>
  <si>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</si>
  <si>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</si>
  <si>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</si>
  <si>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</si>
  <si>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</si>
  <si>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</si>
  <si>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</si>
  <si>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</si>
  <si>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</si>
  <si>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</si>
  <si>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</si>
  <si>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</si>
  <si>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</si>
  <si>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</si>
  <si>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</si>
  <si>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</si>
  <si>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</si>
  <si>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</si>
  <si>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</si>
  <si>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</si>
  <si>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</si>
  <si>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</si>
  <si>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</si>
  <si>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</si>
  <si>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</si>
  <si>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</si>
  <si>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</si>
  <si>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</si>
  <si>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</si>
  <si>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</si>
  <si>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</si>
  <si>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</si>
  <si>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</si>
  <si>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</si>
  <si>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</si>
  <si>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</si>
  <si>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</si>
  <si>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</si>
  <si>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</si>
  <si>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</si>
  <si>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</si>
  <si>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</si>
  <si>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</si>
  <si>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</si>
  <si>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</si>
  <si>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</si>
  <si>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</si>
  <si>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</si>
  <si>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</si>
  <si>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</si>
  <si>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</si>
  <si>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</si>
  <si>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</si>
  <si>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</si>
  <si>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</si>
  <si>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</si>
  <si>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</si>
  <si>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</si>
  <si>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</si>
  <si>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</si>
  <si>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</si>
  <si>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</si>
  <si>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</si>
  <si>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</si>
  <si>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</si>
  <si>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</si>
  <si>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</si>
  <si>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</si>
  <si>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</si>
  <si>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</si>
  <si>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</si>
  <si>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</si>
  <si>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</si>
  <si>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</si>
  <si>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</si>
  <si>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</si>
  <si>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</si>
  <si>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</si>
  <si>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</si>
  <si>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</si>
  <si>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</si>
  <si>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</si>
  <si>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</si>
  <si>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</si>
  <si>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</si>
  <si>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</si>
  <si>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</si>
  <si>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</si>
  <si>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</si>
  <si>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</si>
  <si>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</si>
  <si>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</si>
  <si>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</si>
  <si>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</si>
  <si>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</si>
  <si>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</si>
  <si>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</si>
  <si>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</si>
  <si>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</si>
  <si>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</si>
  <si>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</si>
  <si>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</si>
  <si>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</si>
  <si>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</si>
  <si>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</si>
  <si>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</si>
  <si>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</si>
  <si>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</si>
  <si>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</si>
  <si>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</si>
  <si>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</si>
  <si>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</si>
  <si>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</si>
  <si>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</si>
  <si>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</si>
  <si>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</si>
  <si>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</si>
  <si>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</si>
  <si>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</si>
  <si>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</si>
  <si>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</si>
  <si>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</si>
  <si>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</si>
  <si>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</si>
  <si>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</si>
  <si>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</si>
  <si>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</si>
  <si>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</si>
  <si>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</si>
  <si>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</si>
  <si>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</si>
  <si>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</si>
  <si>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</si>
  <si>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</si>
  <si>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</si>
  <si>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</si>
  <si>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</si>
  <si>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</si>
  <si>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</si>
  <si>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</si>
  <si>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</si>
  <si>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</si>
  <si>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</si>
  <si>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</si>
  <si>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</si>
  <si>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</si>
  <si>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</si>
  <si>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</si>
  <si>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</si>
  <si>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</si>
  <si>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</si>
  <si>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</si>
  <si>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</si>
  <si>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</si>
  <si>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</si>
  <si>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</si>
  <si>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</si>
  <si>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</si>
  <si>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</si>
  <si>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</si>
  <si>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</si>
  <si>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</si>
  <si>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</si>
  <si>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</si>
  <si>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</si>
  <si>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</si>
  <si>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</si>
  <si>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</si>
  <si>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</si>
  <si>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</si>
  <si>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</si>
  <si>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</si>
  <si>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</si>
  <si>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</si>
  <si>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</si>
  <si>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</si>
  <si>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</si>
  <si>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</si>
  <si>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</si>
  <si>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</si>
  <si>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</si>
  <si>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</si>
  <si>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</si>
  <si>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</si>
  <si>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</si>
  <si>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</si>
  <si>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</si>
  <si>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</si>
  <si>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</si>
  <si>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</si>
  <si>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</si>
  <si>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</si>
  <si>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</si>
  <si>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</si>
  <si>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</si>
  <si>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</si>
  <si>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</si>
  <si>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</si>
  <si>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</si>
  <si>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</si>
  <si>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</si>
  <si>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</si>
  <si>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</si>
  <si>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</si>
  <si>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</si>
  <si>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</si>
  <si>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</si>
  <si>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</si>
  <si>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</si>
  <si>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</si>
  <si>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</si>
  <si>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</si>
  <si>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</si>
  <si>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</si>
  <si>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</si>
  <si>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</si>
  <si>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</si>
  <si>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</si>
  <si>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</si>
  <si>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</si>
  <si>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</si>
  <si>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</si>
  <si>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</si>
  <si>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</si>
  <si>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</si>
  <si>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</si>
  <si>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</si>
  <si>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</si>
  <si>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</si>
  <si>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</si>
  <si>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</si>
  <si>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</si>
  <si>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</si>
  <si>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</si>
  <si>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</si>
  <si>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</si>
  <si>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</si>
  <si>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</si>
  <si>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</si>
  <si>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</si>
  <si>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</si>
  <si>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</si>
  <si>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</si>
  <si>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</si>
  <si>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</si>
  <si>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</si>
  <si>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</si>
  <si>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</si>
  <si>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</si>
  <si>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</si>
  <si>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</si>
  <si>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</si>
  <si>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</si>
  <si>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</si>
  <si>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</si>
  <si>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</si>
  <si>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</si>
  <si>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</si>
  <si>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</si>
  <si>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</si>
  <si>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</si>
  <si>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</si>
  <si>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</si>
  <si>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</si>
  <si>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</si>
  <si>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</si>
  <si>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</si>
  <si>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</si>
  <si>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</si>
  <si>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</si>
  <si>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</si>
  <si>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</si>
  <si>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</si>
  <si>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</si>
  <si>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</si>
  <si>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</si>
  <si>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</si>
  <si>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</si>
  <si>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</si>
  <si>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</si>
  <si>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</si>
  <si>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</si>
  <si>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</si>
  <si>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</si>
  <si>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</si>
  <si>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</si>
  <si>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</si>
  <si>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</si>
  <si>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</si>
  <si>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</si>
  <si>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</si>
  <si>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</si>
  <si>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</si>
  <si>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</si>
  <si>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</si>
  <si>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</si>
  <si>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</si>
  <si>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</si>
  <si>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</si>
  <si>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</si>
  <si>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</si>
  <si>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</si>
  <si>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</si>
  <si>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</si>
  <si>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</si>
  <si>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</si>
  <si>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</si>
  <si>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</si>
  <si>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</si>
  <si>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</si>
  <si>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</si>
  <si>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</si>
  <si>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</si>
  <si>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</si>
  <si>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</si>
  <si>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</si>
  <si>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</si>
  <si>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</si>
  <si>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</si>
  <si>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</si>
  <si>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</si>
  <si>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</si>
  <si>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</si>
  <si>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</si>
  <si>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</si>
  <si>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</si>
  <si>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</si>
  <si>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</si>
  <si>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</si>
  <si>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</si>
  <si>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</si>
  <si>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</si>
  <si>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</si>
  <si>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</si>
  <si>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</si>
  <si>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</si>
  <si>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</si>
  <si>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</si>
  <si>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</si>
  <si>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</si>
  <si>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</si>
  <si>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</si>
  <si>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</si>
  <si>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</si>
  <si>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</si>
  <si>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</si>
  <si>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</si>
  <si>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</si>
  <si>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</si>
  <si>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</si>
  <si>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</si>
  <si>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</si>
  <si>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</si>
  <si>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</si>
  <si>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</si>
  <si>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</si>
  <si>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</si>
  <si>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</si>
  <si>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</si>
  <si>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</si>
  <si>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</si>
  <si>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</si>
  <si>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</si>
  <si>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</si>
  <si>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</si>
  <si>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</si>
  <si>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</si>
  <si>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</si>
  <si>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</si>
  <si>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</si>
  <si>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</si>
  <si>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</si>
  <si>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</si>
  <si>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</si>
  <si>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</si>
  <si>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</si>
  <si>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</si>
  <si>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</si>
  <si>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</si>
  <si>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</si>
  <si>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</si>
  <si>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</si>
  <si>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</si>
  <si>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</si>
  <si>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</si>
  <si>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</si>
  <si>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</si>
  <si>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</si>
  <si>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</si>
  <si>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</si>
  <si>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</si>
  <si>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</si>
  <si>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</si>
  <si>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</si>
  <si>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</si>
  <si>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</si>
  <si>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</si>
  <si>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</si>
  <si>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</si>
  <si>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</si>
  <si>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</si>
  <si>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</si>
  <si>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</si>
  <si>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</si>
  <si>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</si>
  <si>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</si>
  <si>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</si>
  <si>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</si>
  <si>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</si>
  <si>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</si>
  <si>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</si>
  <si>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</si>
  <si>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</si>
  <si>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</si>
  <si>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</si>
  <si>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</si>
  <si>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</si>
  <si>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</si>
  <si>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</si>
  <si>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</si>
  <si>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</si>
  <si>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</si>
  <si>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</si>
  <si>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</si>
  <si>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</si>
  <si>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</si>
  <si>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</si>
  <si>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</si>
  <si>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</si>
  <si>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</si>
  <si>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</si>
  <si>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</si>
  <si>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</si>
  <si>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</si>
  <si>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</si>
  <si>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</si>
  <si>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</si>
  <si>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</si>
  <si>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</si>
  <si>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</si>
  <si>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</si>
  <si>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</si>
  <si>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</si>
  <si>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</si>
  <si>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</si>
  <si>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</si>
  <si>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</si>
  <si>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</si>
  <si>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</si>
  <si>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</si>
  <si>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</si>
  <si>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</si>
  <si>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</si>
  <si>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</si>
  <si>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</si>
  <si>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</si>
  <si>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</si>
  <si>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</si>
  <si>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</si>
  <si>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</si>
  <si>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</si>
  <si>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</si>
  <si>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</si>
  <si>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</si>
  <si>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</si>
  <si>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</si>
  <si>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</si>
  <si>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</si>
  <si>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</si>
  <si>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</si>
  <si>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</si>
  <si>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</si>
  <si>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</si>
  <si>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</si>
  <si>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</si>
  <si>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</si>
  <si>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</si>
  <si>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</si>
  <si>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</si>
  <si>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</si>
  <si>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</si>
  <si>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</si>
  <si>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</si>
  <si>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</si>
  <si>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</si>
  <si>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</si>
  <si>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</si>
  <si>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</si>
  <si>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</si>
  <si>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</si>
  <si>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</si>
  <si>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</si>
  <si>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</si>
  <si>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</si>
  <si>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</si>
  <si>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</si>
  <si>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</si>
  <si>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</si>
  <si>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</si>
  <si>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</si>
  <si>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</si>
  <si>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</si>
  <si>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</si>
  <si>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</si>
  <si>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</si>
  <si>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</si>
  <si>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</si>
  <si>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</si>
  <si>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</si>
  <si>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</si>
  <si>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</si>
  <si>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</si>
  <si>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</si>
  <si>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</si>
  <si>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</si>
  <si>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</si>
  <si>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</si>
  <si>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</si>
  <si>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</si>
  <si>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</si>
  <si>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</si>
  <si>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</si>
  <si>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</si>
  <si>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</si>
  <si>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</si>
  <si>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</si>
  <si>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</si>
  <si>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</si>
  <si>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</si>
  <si>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</si>
  <si>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</si>
  <si>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</si>
  <si>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</si>
  <si>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</si>
  <si>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</si>
  <si>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</si>
  <si>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</si>
  <si>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</si>
  <si>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</si>
  <si>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</si>
  <si>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</si>
  <si>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</si>
  <si>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</si>
  <si>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</si>
  <si>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</si>
  <si>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</si>
  <si>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</si>
  <si>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</si>
  <si>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</si>
  <si>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</si>
  <si>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</si>
  <si>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</si>
  <si>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</si>
  <si>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</si>
  <si>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</si>
  <si>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</si>
  <si>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</si>
  <si>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</si>
  <si>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</si>
  <si>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</si>
  <si>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</si>
  <si>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</si>
  <si>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</si>
  <si>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</si>
  <si>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</si>
  <si>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</si>
  <si>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</si>
  <si>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</si>
  <si>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</si>
  <si>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</si>
  <si>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</si>
  <si>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</si>
  <si>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</si>
  <si>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</si>
  <si>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</si>
  <si>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</si>
  <si>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</si>
  <si>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</si>
  <si>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</si>
  <si>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</si>
  <si>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</si>
  <si>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</si>
  <si>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</si>
  <si>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</si>
  <si>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</si>
  <si>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</si>
  <si>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</si>
  <si>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</si>
  <si>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</si>
  <si>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</si>
  <si>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</si>
  <si>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</si>
  <si>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</si>
  <si>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</si>
  <si>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</si>
  <si>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</si>
  <si>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</si>
  <si>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</si>
  <si>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</si>
  <si>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</si>
  <si>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</si>
  <si>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</si>
  <si>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</si>
  <si>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</si>
  <si>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</si>
  <si>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</si>
  <si>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</si>
  <si>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</si>
  <si>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</si>
  <si>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</si>
  <si>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</si>
  <si>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</si>
  <si>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</si>
  <si>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</si>
  <si>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</si>
  <si>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</si>
  <si>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</si>
  <si>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</si>
  <si>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</si>
  <si>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</si>
  <si>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</si>
  <si>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</si>
  <si>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</si>
  <si>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</si>
  <si>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</si>
  <si>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</si>
  <si>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</si>
  <si>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</si>
  <si>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</si>
  <si>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</si>
  <si>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</si>
  <si>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</si>
  <si>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</si>
  <si>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</si>
  <si>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</si>
  <si>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</si>
  <si>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</si>
  <si>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</si>
  <si>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</si>
  <si>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</si>
  <si>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</si>
  <si>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</si>
  <si>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</si>
  <si>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</si>
  <si>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</si>
  <si>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</si>
  <si>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</si>
  <si>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</si>
  <si>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</si>
  <si>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</si>
  <si>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</si>
  <si>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</si>
  <si>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</si>
  <si>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</si>
  <si>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</si>
  <si>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</si>
  <si>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</si>
  <si>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</si>
  <si>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</si>
  <si>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</si>
  <si>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</si>
  <si>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</si>
  <si>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</si>
  <si>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</si>
  <si>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</si>
  <si>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</si>
  <si>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</si>
  <si>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</si>
  <si>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</si>
  <si>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</si>
  <si>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</si>
  <si>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</si>
  <si>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</si>
  <si>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</si>
  <si>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</si>
  <si>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</si>
  <si>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</si>
  <si>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</si>
  <si>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</si>
  <si>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</si>
  <si>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</si>
  <si>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</si>
  <si>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</si>
  <si>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</si>
  <si>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</si>
  <si>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</si>
  <si>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</si>
  <si>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</si>
  <si>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</si>
  <si>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</si>
  <si>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</si>
  <si>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</si>
  <si>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</si>
  <si>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</si>
  <si>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</si>
  <si>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</si>
  <si>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</si>
  <si>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</si>
  <si>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</si>
  <si>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</si>
  <si>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</si>
  <si>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</si>
  <si>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</si>
  <si>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</si>
  <si>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</si>
  <si>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</si>
  <si>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</si>
  <si>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</si>
  <si>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</si>
  <si>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</si>
  <si>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</si>
  <si>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</si>
  <si>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</si>
  <si>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</si>
  <si>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</si>
  <si>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</si>
  <si>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</si>
  <si>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</si>
  <si>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</si>
  <si>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</si>
  <si>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</si>
  <si>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</si>
  <si>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</si>
  <si>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</si>
  <si>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</si>
  <si>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</si>
  <si>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</si>
  <si>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</si>
  <si>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</si>
  <si>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</si>
  <si>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</si>
  <si>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</si>
  <si>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</si>
  <si>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</si>
  <si>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</si>
  <si>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</si>
  <si>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</si>
  <si>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</si>
  <si>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</si>
  <si>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</si>
  <si>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</si>
  <si>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</si>
  <si>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</si>
  <si>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</si>
  <si>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</si>
  <si>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</si>
  <si>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</si>
  <si>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</si>
  <si>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</si>
  <si>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</si>
  <si>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</si>
  <si>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</si>
  <si>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</si>
  <si>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</si>
  <si>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</si>
  <si>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</si>
  <si>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</si>
  <si>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</si>
  <si>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</si>
  <si>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</si>
  <si>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</si>
  <si>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</si>
  <si>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</si>
  <si>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</si>
  <si>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</si>
  <si>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</si>
  <si>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</si>
  <si>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</si>
  <si>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</si>
  <si>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</si>
  <si>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</si>
  <si>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</si>
  <si>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</si>
  <si>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</si>
  <si>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</si>
  <si>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</si>
  <si>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</si>
  <si>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</si>
  <si>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</si>
  <si>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</si>
  <si>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</si>
  <si>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</si>
  <si>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</si>
  <si>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</si>
  <si>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</si>
  <si>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</si>
  <si>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</si>
  <si>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</si>
  <si>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</si>
  <si>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</si>
  <si>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</si>
  <si>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</si>
  <si>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</si>
  <si>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</si>
  <si>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</si>
  <si>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</si>
  <si>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</si>
  <si>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</si>
  <si>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</si>
  <si>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</si>
  <si>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</si>
  <si>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</si>
  <si>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</si>
  <si>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</si>
  <si>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</si>
  <si>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</si>
  <si>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</si>
  <si>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</si>
  <si>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</si>
  <si>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</si>
  <si>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</si>
  <si>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</si>
  <si>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</si>
  <si>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</si>
  <si>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</si>
  <si>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</si>
  <si>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</si>
  <si>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</si>
  <si>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</si>
  <si>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</si>
  <si>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</si>
  <si>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</si>
  <si>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</si>
  <si>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</si>
  <si>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</si>
  <si>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</si>
  <si>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</si>
  <si>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</si>
  <si>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</si>
  <si>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</si>
  <si>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</si>
  <si>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</si>
  <si>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</si>
  <si>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</si>
  <si>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</si>
  <si>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</si>
  <si>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</si>
  <si>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</si>
  <si>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</si>
  <si>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</si>
  <si>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</si>
  <si>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</si>
  <si>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</si>
  <si>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</si>
  <si>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</si>
  <si>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</si>
  <si>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</si>
  <si>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</si>
  <si>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</si>
  <si>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</si>
  <si>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</si>
  <si>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</si>
  <si>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</si>
  <si>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</si>
  <si>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</si>
  <si>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</si>
  <si>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</si>
  <si>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</si>
  <si>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</si>
  <si>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</si>
  <si>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</si>
  <si>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</si>
  <si>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</si>
  <si>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</si>
  <si>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</si>
  <si>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</si>
  <si>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</si>
  <si>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</si>
  <si>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</si>
  <si>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</si>
  <si>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</si>
  <si>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</si>
  <si>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</si>
  <si>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</si>
  <si>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</si>
  <si>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</si>
  <si>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</si>
  <si>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</si>
  <si>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</si>
  <si>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</si>
  <si>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</si>
  <si>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</si>
  <si>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</si>
  <si>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</si>
  <si>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</si>
  <si>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</si>
  <si>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</si>
  <si>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</si>
  <si>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</si>
  <si>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</si>
  <si>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</si>
  <si>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</si>
  <si>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</si>
  <si>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</si>
  <si>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</si>
  <si>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</si>
  <si>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</si>
  <si>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</si>
  <si>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</si>
  <si>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</si>
  <si>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</si>
  <si>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</si>
  <si>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</si>
  <si>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</si>
  <si>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</si>
  <si>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</si>
  <si>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</si>
  <si>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</si>
  <si>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</si>
  <si>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</si>
  <si>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</si>
  <si>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</si>
  <si>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</si>
  <si>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</si>
  <si>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</si>
  <si>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</si>
  <si>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</si>
  <si>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</si>
  <si>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</si>
  <si>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</si>
  <si>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</si>
  <si>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</si>
  <si>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</si>
  <si>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</si>
  <si>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</si>
  <si>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</si>
  <si>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</si>
  <si>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</si>
  <si>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</si>
  <si>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</si>
  <si>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</si>
  <si>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</si>
  <si>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</si>
  <si>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</si>
  <si>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</si>
  <si>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</si>
  <si>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</si>
  <si>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</si>
  <si>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</si>
  <si>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</si>
  <si>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</si>
  <si>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</si>
  <si>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</si>
  <si>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</si>
  <si>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</si>
  <si>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</si>
  <si>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</si>
  <si>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</si>
  <si>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</si>
  <si>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</si>
  <si>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</si>
  <si>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</si>
  <si>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</si>
  <si>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</si>
  <si>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</si>
  <si>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</si>
  <si>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</si>
  <si>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</si>
  <si>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</si>
  <si>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</si>
  <si>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</si>
  <si>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</si>
  <si>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</si>
  <si>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</si>
  <si>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</si>
  <si>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</si>
  <si>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</si>
  <si>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</si>
  <si>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</si>
  <si>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</si>
  <si>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</si>
  <si>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</si>
  <si>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</si>
  <si>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</si>
  <si>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</si>
  <si>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</si>
  <si>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</si>
  <si>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</si>
  <si>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</si>
  <si>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</si>
  <si>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</si>
  <si>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</si>
  <si>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</si>
  <si>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</si>
  <si>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</si>
  <si>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</si>
  <si>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</si>
  <si>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</si>
  <si>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</si>
  <si>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</si>
  <si>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</si>
  <si>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</si>
  <si>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</si>
  <si>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</si>
  <si>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</si>
  <si>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</si>
  <si>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</si>
  <si>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</si>
  <si>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</si>
  <si>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</si>
  <si>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</si>
  <si>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</si>
  <si>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</si>
  <si>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</si>
  <si>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</si>
  <si>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</si>
  <si>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</si>
  <si>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</si>
  <si>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</si>
  <si>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</si>
  <si>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</si>
  <si>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</si>
  <si>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</si>
  <si>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</si>
  <si>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</si>
  <si>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</si>
  <si>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</si>
  <si>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</si>
  <si>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</si>
  <si>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</si>
  <si>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</si>
  <si>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</si>
  <si>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</si>
  <si>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</si>
  <si>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</si>
  <si>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</si>
  <si>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</si>
  <si>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</si>
  <si>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</si>
  <si>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</si>
  <si>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</si>
  <si>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</si>
  <si>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</si>
  <si>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</si>
  <si>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</si>
  <si>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</si>
  <si>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</si>
  <si>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</si>
  <si>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</si>
  <si>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</si>
  <si>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</si>
  <si>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</si>
  <si>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</si>
  <si>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</si>
  <si>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</si>
  <si>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</si>
  <si>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</si>
  <si>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</si>
  <si>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</si>
  <si>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</si>
  <si>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</si>
  <si>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</si>
  <si>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</si>
  <si>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</si>
  <si>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</si>
  <si>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</si>
  <si>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</si>
  <si>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</si>
  <si>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</si>
  <si>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</si>
  <si>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</si>
  <si>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</si>
  <si>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</si>
  <si>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</si>
  <si>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</si>
  <si>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</si>
  <si>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</si>
  <si>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</si>
  <si>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</si>
  <si>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</si>
  <si>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</si>
  <si>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</si>
  <si>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</si>
  <si>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</si>
  <si>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</si>
  <si>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</si>
  <si>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</si>
  <si>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</si>
  <si>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</si>
  <si>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</si>
  <si>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</si>
  <si>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</si>
  <si>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</si>
  <si>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</si>
  <si>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</si>
  <si>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</si>
  <si>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</si>
  <si>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</si>
  <si>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</si>
  <si>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</si>
  <si>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</si>
  <si>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</si>
  <si>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</si>
  <si>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</si>
  <si>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</si>
  <si>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</si>
  <si>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</si>
  <si>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</si>
  <si>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</si>
  <si>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</si>
  <si>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</si>
  <si>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</si>
  <si>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</si>
  <si>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</si>
  <si>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</si>
  <si>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</si>
  <si>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</si>
  <si>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</si>
  <si>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</si>
  <si>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</si>
  <si>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</si>
  <si>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</si>
  <si>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</si>
  <si>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</si>
  <si>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</si>
  <si>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</si>
  <si>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</si>
  <si>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</si>
  <si>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</si>
  <si>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</si>
  <si>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</si>
  <si>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</si>
  <si>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</si>
  <si>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</si>
  <si>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</si>
  <si>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</si>
  <si>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</si>
  <si>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</si>
  <si>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</si>
  <si>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</si>
  <si>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</si>
  <si>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</si>
  <si>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</si>
  <si>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</si>
  <si>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</si>
  <si>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</si>
  <si>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</si>
  <si>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</si>
  <si>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</si>
  <si>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</si>
  <si>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</si>
  <si>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</si>
  <si>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</si>
  <si>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</si>
  <si>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</si>
  <si>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</si>
  <si>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</si>
  <si>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</si>
  <si>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</si>
  <si>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</si>
  <si>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</si>
  <si>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</si>
  <si>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</si>
  <si>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</si>
  <si>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</si>
  <si>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</si>
  <si>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</si>
  <si>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</si>
  <si>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</si>
  <si>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</si>
  <si>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</si>
  <si>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</si>
  <si>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</si>
  <si>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</si>
  <si>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</si>
  <si>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</si>
  <si>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</si>
  <si>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</si>
  <si>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</si>
  <si>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</si>
  <si>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</si>
  <si>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</si>
  <si>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</si>
  <si>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</si>
  <si>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</si>
  <si>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</si>
  <si>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</si>
  <si>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</si>
  <si>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</si>
  <si>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</si>
  <si>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</si>
  <si>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</si>
  <si>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</si>
  <si>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</si>
  <si>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</si>
  <si>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</si>
  <si>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</si>
  <si>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</si>
  <si>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</si>
  <si>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</si>
  <si>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</si>
  <si>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</si>
  <si>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</si>
  <si>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</si>
  <si>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</si>
  <si>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</si>
  <si>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</si>
  <si>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</si>
  <si>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</si>
  <si>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</si>
  <si>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</si>
  <si>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</si>
  <si>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</si>
  <si>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</si>
  <si>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</si>
  <si>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</si>
  <si>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</si>
  <si>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</si>
  <si>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</si>
  <si>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</si>
  <si>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</si>
  <si>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</si>
  <si>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</si>
  <si>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</si>
  <si>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</si>
  <si>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</si>
  <si>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</si>
  <si>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</si>
  <si>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</si>
  <si>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</si>
  <si>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</si>
  <si>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</si>
  <si>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</si>
  <si>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</si>
  <si>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</si>
  <si>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</si>
  <si>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</si>
  <si>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</si>
  <si>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</si>
  <si>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</si>
  <si>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</si>
  <si>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</si>
  <si>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</si>
  <si>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</si>
  <si>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</si>
  <si>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</si>
  <si>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</si>
  <si>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</si>
  <si>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</si>
  <si>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</si>
  <si>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</si>
  <si>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</si>
  <si>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</si>
  <si>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</si>
  <si>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</si>
  <si>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</si>
  <si>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</si>
  <si>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</si>
  <si>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</si>
  <si>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</si>
  <si>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</si>
  <si>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</si>
  <si>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</si>
  <si>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</si>
  <si>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</si>
  <si>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</si>
  <si>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</si>
  <si>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</si>
  <si>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</si>
  <si>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</si>
  <si>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</si>
  <si>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</si>
  <si>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</si>
  <si>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</si>
  <si>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</si>
  <si>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</si>
  <si>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</si>
  <si>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</si>
  <si>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</si>
  <si>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</si>
  <si>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</si>
  <si>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</si>
  <si>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</si>
  <si>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</si>
  <si>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</si>
  <si>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</si>
  <si>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</si>
  <si>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</si>
  <si>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</si>
  <si>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</si>
  <si>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</si>
  <si>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</si>
  <si>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</si>
  <si>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</si>
  <si>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</si>
  <si>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</si>
  <si>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</si>
  <si>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</si>
  <si>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</si>
  <si>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</si>
  <si>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</si>
  <si>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</si>
  <si>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</si>
  <si>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</si>
  <si>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</si>
  <si>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</si>
  <si>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</si>
  <si>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</si>
  <si>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</si>
  <si>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</si>
  <si>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</si>
  <si>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</si>
  <si>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</si>
  <si>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</si>
  <si>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</si>
  <si>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</si>
  <si>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</si>
  <si>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</si>
  <si>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</si>
  <si>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</si>
  <si>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</si>
  <si>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</si>
  <si>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</si>
  <si>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</si>
  <si>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</si>
  <si>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</si>
  <si>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</si>
  <si>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</si>
  <si>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</si>
  <si>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</si>
  <si>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</si>
  <si>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</si>
  <si>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</si>
  <si>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</si>
  <si>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</si>
  <si>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</si>
  <si>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</si>
  <si>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</si>
  <si>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</si>
  <si>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</si>
  <si>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</si>
  <si>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</si>
  <si>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</si>
  <si>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</si>
  <si>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</si>
  <si>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</si>
  <si>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</si>
  <si>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</si>
  <si>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</si>
  <si>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</si>
  <si>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</si>
  <si>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</si>
  <si>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</si>
  <si>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</si>
  <si>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</si>
  <si>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</si>
  <si>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</si>
  <si>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</si>
  <si>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</si>
  <si>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</si>
  <si>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</si>
  <si>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</si>
  <si>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</si>
  <si>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</si>
  <si>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</si>
  <si>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</si>
  <si>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</si>
  <si>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</si>
  <si>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</si>
  <si>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</si>
  <si>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</si>
  <si>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</si>
  <si>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</si>
  <si>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</si>
  <si>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</si>
  <si>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</si>
  <si>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</si>
  <si>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</si>
  <si>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</si>
  <si>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</si>
  <si>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</si>
  <si>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</si>
  <si>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</si>
  <si>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</si>
  <si>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</si>
  <si>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</si>
  <si>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</si>
  <si>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</si>
  <si>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</si>
  <si>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</si>
  <si>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</si>
  <si>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</si>
  <si>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</si>
  <si>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</si>
  <si>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</si>
  <si>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</si>
  <si>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</si>
  <si>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</si>
  <si>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</si>
  <si>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</si>
  <si>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</si>
  <si>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</si>
  <si>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</si>
  <si>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</si>
  <si>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</si>
  <si>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</si>
  <si>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</si>
  <si>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</si>
  <si>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</si>
  <si>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</si>
  <si>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</si>
  <si>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</si>
  <si>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</si>
  <si>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</si>
  <si>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</si>
  <si>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</si>
  <si>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</si>
  <si>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</si>
  <si>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</si>
  <si>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</si>
  <si>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</si>
  <si>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</si>
  <si>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</si>
  <si>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</si>
  <si>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</si>
  <si>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</si>
  <si>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</si>
  <si>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</si>
  <si>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</si>
  <si>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</si>
  <si>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</si>
  <si>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</si>
  <si>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</si>
  <si>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</si>
  <si>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</si>
  <si>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</si>
  <si>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</si>
  <si>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</si>
  <si>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</si>
  <si>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</si>
  <si>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</si>
  <si>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</si>
  <si>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</si>
  <si>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</si>
  <si>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</si>
  <si>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</si>
  <si>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</si>
  <si>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</si>
  <si>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</si>
  <si>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</si>
  <si>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</si>
  <si>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</si>
  <si>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</si>
  <si>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</si>
  <si>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</si>
  <si>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</si>
  <si>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</si>
  <si>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</si>
  <si>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</si>
  <si>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</si>
  <si>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</si>
  <si>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</si>
  <si>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</si>
  <si>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</si>
  <si>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</si>
  <si>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</si>
  <si>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</si>
  <si>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</si>
  <si>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</si>
  <si>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</si>
  <si>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</si>
  <si>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</si>
  <si>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</si>
  <si>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</si>
  <si>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</si>
  <si>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</si>
  <si>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</si>
  <si>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</si>
  <si>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</si>
  <si>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</si>
  <si>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</si>
  <si>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</si>
  <si>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</si>
  <si>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</si>
  <si>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</si>
  <si>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</si>
  <si>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</si>
  <si>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</si>
  <si>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</si>
  <si>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</si>
  <si>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</si>
  <si>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</si>
  <si>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</si>
  <si>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</si>
  <si>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</si>
  <si>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</si>
  <si>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</si>
  <si>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</si>
  <si>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</si>
  <si>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</si>
  <si>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</si>
  <si>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</si>
  <si>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</si>
  <si>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</si>
  <si>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</si>
  <si>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</si>
  <si>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</si>
  <si>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</si>
  <si>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</si>
  <si>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</si>
  <si>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</si>
  <si>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</si>
  <si>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</si>
  <si>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</si>
  <si>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</si>
  <si>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</si>
  <si>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</si>
  <si>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</si>
  <si>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</si>
  <si>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</si>
  <si>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</si>
  <si>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</si>
  <si>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</si>
  <si>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</si>
  <si>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</si>
  <si>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</si>
  <si>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</si>
  <si>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</si>
  <si>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</si>
  <si>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</si>
  <si>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</si>
  <si>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</si>
  <si>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</si>
  <si>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</si>
  <si>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</si>
  <si>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</si>
  <si>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</si>
  <si>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</si>
  <si>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</si>
  <si>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</si>
  <si>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</si>
  <si>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</si>
  <si>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</si>
  <si>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</si>
  <si>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</si>
  <si>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</si>
  <si>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</si>
  <si>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</si>
  <si>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</si>
  <si>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</si>
  <si>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</si>
  <si>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</si>
  <si>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</si>
  <si>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</si>
  <si>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</si>
  <si>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</si>
  <si>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</si>
  <si>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</si>
  <si>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</si>
  <si>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</si>
  <si>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</si>
  <si>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</si>
  <si>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</si>
  <si>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</si>
  <si>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</si>
  <si>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</si>
  <si>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</si>
  <si>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</si>
  <si>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</si>
  <si>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</si>
  <si>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</si>
  <si>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</si>
  <si>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</si>
  <si>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</si>
  <si>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</si>
  <si>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</si>
  <si>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</si>
  <si>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</si>
  <si>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</si>
  <si>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</si>
  <si>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</si>
  <si>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</si>
  <si>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</si>
  <si>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</si>
  <si>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</si>
  <si>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</si>
  <si>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</si>
  <si>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</si>
  <si>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</si>
  <si>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</si>
  <si>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</si>
  <si>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</si>
  <si>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</si>
  <si>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</si>
  <si>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</si>
  <si>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</si>
  <si>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</si>
  <si>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</si>
  <si>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</si>
  <si>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</si>
  <si>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</si>
  <si>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</si>
  <si>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</si>
  <si>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</si>
  <si>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</si>
  <si>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</si>
  <si>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</si>
  <si>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</si>
  <si>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</si>
  <si>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</si>
  <si>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</si>
  <si>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</si>
  <si>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</si>
  <si>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</si>
  <si>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</si>
  <si>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</si>
  <si>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</si>
  <si>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</si>
  <si>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</si>
  <si>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</si>
  <si>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</si>
  <si>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</si>
  <si>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</si>
  <si>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</si>
  <si>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</si>
  <si>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</si>
  <si>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</si>
  <si>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</si>
  <si>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</si>
  <si>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</si>
  <si>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</si>
  <si>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</si>
  <si>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</si>
  <si>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</si>
  <si>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</si>
  <si>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</si>
  <si>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</si>
  <si>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</si>
  <si>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</si>
  <si>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</si>
  <si>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</si>
  <si>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</si>
  <si>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</si>
  <si>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</si>
  <si>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</si>
  <si>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</si>
  <si>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</si>
  <si>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</si>
  <si>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</si>
  <si>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</si>
  <si>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</si>
  <si>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</si>
  <si>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</si>
  <si>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</si>
  <si>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</si>
  <si>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</si>
  <si>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</si>
  <si>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</si>
  <si>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</si>
  <si>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</si>
  <si>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</si>
  <si>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</si>
  <si>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</si>
  <si>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</si>
  <si>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</si>
  <si>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</si>
  <si>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</si>
  <si>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</si>
  <si>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</si>
  <si>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</si>
  <si>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</si>
  <si>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</si>
  <si>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</si>
  <si>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</si>
  <si>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</si>
  <si>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</si>
  <si>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</si>
  <si>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</si>
  <si>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</si>
  <si>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</si>
  <si>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</si>
  <si>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</si>
  <si>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</si>
  <si>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</si>
  <si>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</si>
  <si>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</si>
  <si>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</si>
  <si>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</si>
  <si>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</si>
  <si>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</si>
  <si>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</si>
  <si>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</si>
  <si>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</si>
  <si>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</si>
  <si>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</si>
  <si>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</si>
  <si>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</si>
  <si>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</si>
  <si>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</si>
  <si>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</si>
  <si>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</si>
  <si>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</si>
  <si>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</si>
  <si>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</si>
  <si>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</si>
  <si>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</si>
  <si>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</si>
  <si>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</si>
  <si>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</si>
  <si>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</si>
  <si>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</si>
  <si>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</si>
  <si>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</si>
  <si>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</si>
  <si>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</si>
  <si>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</si>
  <si>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</si>
  <si>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</si>
  <si>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</si>
  <si>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</si>
  <si>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</si>
  <si>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</si>
  <si>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</si>
  <si>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</si>
  <si>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</si>
  <si>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</si>
  <si>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</si>
  <si>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</si>
  <si>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</si>
  <si>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</si>
  <si>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</si>
  <si>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</si>
  <si>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</si>
  <si>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</si>
  <si>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</si>
  <si>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</si>
  <si>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</si>
  <si>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</si>
  <si>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</si>
  <si>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</si>
  <si>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</si>
  <si>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</si>
  <si>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</si>
  <si>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</si>
  <si>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</si>
  <si>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</si>
  <si>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</si>
  <si>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</si>
  <si>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</si>
  <si>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</si>
  <si>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</si>
  <si>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</si>
  <si>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</si>
  <si>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</si>
  <si>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</si>
  <si>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</si>
  <si>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</si>
  <si>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</si>
  <si>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</si>
  <si>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</si>
  <si>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</si>
  <si>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</si>
  <si>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</si>
  <si>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</si>
  <si>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</si>
  <si>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</si>
  <si>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</si>
  <si>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</si>
  <si>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</si>
  <si>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</si>
  <si>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</si>
  <si>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</si>
  <si>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</si>
  <si>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</si>
  <si>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</si>
  <si>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</si>
  <si>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</si>
  <si>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</si>
  <si>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</si>
  <si>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</si>
  <si>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</si>
  <si>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</si>
  <si>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</si>
  <si>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</si>
  <si>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</si>
  <si>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</si>
  <si>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</si>
  <si>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</si>
  <si>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</si>
  <si>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</si>
  <si>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</si>
  <si>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</si>
  <si>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</si>
  <si>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</si>
  <si>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</si>
  <si>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</si>
  <si>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</si>
  <si>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</si>
  <si>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</si>
  <si>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</si>
  <si>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</si>
  <si>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</si>
  <si>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</si>
  <si>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</si>
  <si>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</si>
  <si>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</si>
  <si>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</si>
  <si>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</si>
  <si>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</si>
  <si>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</si>
  <si>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</si>
  <si>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</si>
  <si>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</si>
  <si>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</si>
  <si>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</si>
  <si>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</si>
  <si>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</si>
  <si>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</si>
  <si>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</si>
  <si>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</si>
  <si>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</si>
  <si>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</si>
  <si>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</si>
  <si>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</si>
  <si>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</si>
  <si>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</si>
  <si>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</si>
  <si>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</si>
  <si>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</si>
  <si>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</si>
  <si>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</si>
  <si>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</si>
  <si>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</si>
  <si>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</si>
  <si>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</si>
  <si>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</si>
  <si>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</si>
  <si>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</si>
  <si>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</si>
  <si>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</si>
  <si>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</si>
  <si>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</si>
  <si>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</si>
  <si>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</si>
  <si>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</si>
  <si>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</si>
  <si>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</si>
  <si>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</si>
  <si>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</si>
  <si>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</si>
  <si>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</si>
  <si>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</si>
  <si>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</si>
  <si>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</si>
  <si>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</si>
  <si>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</si>
  <si>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</si>
  <si>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</si>
  <si>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</si>
  <si>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</si>
  <si>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</si>
  <si>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</si>
  <si>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</si>
  <si>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</si>
  <si>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</si>
  <si>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</si>
  <si>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</si>
  <si>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</si>
  <si>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</si>
  <si>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</si>
  <si>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</si>
  <si>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</si>
  <si>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</si>
  <si>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</si>
  <si>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</si>
  <si>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</si>
  <si>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</si>
  <si>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</si>
  <si>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</si>
  <si>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</si>
  <si>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</si>
  <si>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</si>
  <si>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</si>
  <si>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</si>
  <si>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</si>
  <si>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</si>
  <si>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</si>
  <si>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</si>
  <si>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</si>
  <si>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</si>
  <si>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</si>
  <si>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</si>
  <si>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</si>
  <si>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</si>
  <si>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</si>
  <si>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</si>
  <si>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</si>
  <si>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</si>
  <si>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</si>
  <si>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</si>
  <si>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</si>
  <si>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</si>
  <si>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</si>
  <si>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</si>
  <si>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</si>
  <si>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</si>
  <si>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</si>
  <si>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</si>
  <si>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</si>
  <si>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</si>
  <si>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</si>
  <si>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</si>
  <si>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</si>
  <si>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</si>
  <si>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</si>
  <si>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</si>
  <si>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</si>
  <si>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</si>
  <si>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</si>
  <si>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</si>
  <si>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</si>
  <si>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</si>
  <si>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</si>
  <si>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</si>
  <si>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</si>
  <si>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</si>
  <si>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</si>
  <si>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</si>
  <si>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</si>
  <si>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</si>
  <si>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</si>
  <si>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</si>
  <si>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</si>
  <si>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</si>
  <si>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</si>
  <si>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</si>
  <si>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</si>
  <si>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</si>
  <si>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</si>
  <si>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</si>
  <si>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</si>
  <si>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</si>
  <si>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</si>
  <si>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</si>
  <si>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</si>
  <si>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</si>
  <si>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</si>
  <si>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</si>
  <si>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</si>
  <si>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</si>
  <si>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</si>
  <si>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</si>
  <si>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</si>
  <si>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</si>
  <si>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</si>
  <si>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</si>
  <si>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</si>
  <si>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</si>
  <si>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</si>
  <si>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</si>
  <si>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</si>
  <si>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</si>
  <si>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</si>
  <si>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</si>
  <si>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</si>
  <si>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</si>
  <si>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</si>
  <si>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</si>
  <si>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</si>
  <si>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</si>
  <si>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</si>
  <si>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</si>
  <si>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</si>
  <si>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</si>
  <si>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</si>
  <si>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</si>
  <si>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</si>
  <si>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</si>
  <si>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</si>
  <si>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</si>
  <si>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</si>
  <si>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</si>
  <si>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</si>
  <si>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</si>
  <si>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</si>
  <si>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</si>
  <si>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</si>
  <si>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</si>
  <si>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</si>
  <si>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</si>
  <si>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</si>
  <si>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</si>
  <si>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</si>
  <si>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</si>
  <si>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</si>
  <si>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</si>
  <si>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</si>
  <si>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</si>
  <si>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</si>
  <si>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</si>
  <si>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</si>
  <si>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</si>
  <si>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</si>
  <si>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</si>
  <si>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</si>
  <si>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</si>
  <si>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</si>
  <si>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</si>
  <si>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</si>
  <si>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</si>
  <si>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</si>
  <si>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</si>
  <si>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</si>
  <si>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</si>
  <si>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</si>
  <si>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</si>
  <si>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</si>
  <si>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</si>
  <si>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</si>
  <si>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</si>
  <si>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</si>
  <si>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</si>
  <si>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</si>
  <si>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</si>
  <si>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</si>
  <si>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</si>
  <si>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</si>
  <si>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</si>
  <si>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</si>
  <si>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</si>
  <si>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</si>
  <si>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</si>
  <si>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</si>
  <si>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</si>
  <si>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</si>
  <si>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</si>
  <si>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</si>
  <si>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</si>
  <si>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</si>
  <si>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</si>
  <si>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</si>
  <si>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</si>
  <si>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</si>
  <si>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</si>
  <si>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</si>
  <si>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</si>
  <si>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</si>
  <si>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</si>
  <si>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</si>
  <si>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</si>
  <si>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</si>
  <si>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</si>
  <si>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</si>
  <si>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</si>
  <si>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</si>
  <si>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</si>
  <si>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</si>
  <si>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</si>
  <si>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</si>
  <si>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</si>
  <si>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</si>
  <si>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</si>
  <si>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</si>
  <si>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</si>
  <si>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</si>
  <si>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</si>
  <si>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</si>
  <si>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</si>
  <si>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</si>
  <si>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</si>
  <si>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</si>
  <si>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</si>
  <si>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</si>
  <si>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</si>
  <si>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</si>
  <si>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</si>
  <si>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</si>
  <si>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</si>
  <si>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</si>
  <si>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</si>
  <si>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</si>
  <si>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</si>
  <si>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</si>
  <si>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</si>
  <si>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</si>
  <si>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</si>
  <si>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</si>
  <si>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</si>
  <si>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</si>
  <si>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</si>
  <si>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</si>
  <si>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</si>
  <si>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</si>
  <si>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</si>
  <si>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</si>
  <si>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</si>
  <si>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</si>
  <si>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</si>
  <si>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</si>
  <si>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</si>
  <si>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</si>
  <si>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</si>
  <si>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</si>
  <si>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</si>
  <si>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</si>
  <si>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</si>
  <si>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</si>
  <si>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</si>
  <si>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</si>
  <si>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</si>
  <si>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</si>
  <si>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</si>
  <si>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</si>
  <si>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</si>
  <si>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</si>
  <si>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</si>
  <si>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</si>
  <si>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</si>
  <si>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</si>
  <si>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</si>
  <si>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</si>
  <si>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</si>
  <si>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</si>
  <si>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</si>
  <si>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</si>
  <si>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</si>
  <si>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</si>
  <si>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</si>
  <si>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</si>
  <si>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</si>
  <si>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</si>
  <si>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</si>
  <si>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</si>
  <si>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</si>
  <si>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</si>
  <si>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</si>
  <si>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</si>
  <si>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</si>
  <si>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</si>
  <si>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</si>
  <si>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</si>
  <si>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</si>
  <si>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</si>
  <si>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</si>
  <si>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</si>
  <si>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</si>
  <si>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</si>
  <si>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</si>
  <si>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</si>
  <si>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</si>
  <si>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</si>
  <si>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</si>
  <si>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</si>
  <si>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</si>
  <si>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</si>
  <si>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</si>
  <si>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</si>
  <si>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</si>
  <si>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</si>
  <si>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</si>
  <si>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</si>
  <si>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</si>
  <si>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</si>
  <si>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</si>
  <si>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</si>
  <si>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</si>
  <si>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</si>
  <si>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</si>
  <si>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</si>
  <si>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</si>
  <si>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</si>
  <si>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</si>
  <si>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</si>
  <si>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</si>
  <si>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</si>
  <si>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</si>
  <si>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</si>
  <si>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</si>
  <si>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</si>
  <si>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</si>
  <si>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</si>
  <si>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</si>
  <si>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</si>
  <si>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</si>
  <si>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</si>
  <si>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</si>
  <si>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</si>
  <si>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</si>
  <si>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</si>
  <si>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</si>
  <si>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</si>
  <si>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</si>
  <si>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</si>
  <si>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</si>
  <si>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</si>
  <si>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</si>
  <si>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</si>
  <si>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</si>
  <si>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</si>
  <si>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</si>
  <si>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</si>
  <si>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</si>
  <si>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</si>
  <si>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</si>
  <si>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</si>
  <si>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</si>
  <si>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</si>
  <si>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</si>
  <si>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</si>
  <si>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</si>
  <si>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</si>
  <si>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</si>
  <si>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</si>
  <si>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</si>
  <si>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</si>
  <si>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</si>
  <si>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</si>
  <si>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</si>
  <si>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</si>
  <si>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</si>
  <si>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</si>
  <si>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</si>
  <si>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</si>
  <si>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</si>
  <si>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</si>
  <si>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</si>
  <si>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</si>
  <si>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</si>
  <si>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</si>
  <si>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</si>
  <si>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</si>
  <si>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</si>
  <si>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</si>
  <si>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</si>
  <si>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</si>
  <si>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</si>
  <si>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</si>
  <si>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</si>
  <si>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</si>
  <si>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</si>
  <si>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</si>
  <si>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</si>
  <si>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</si>
  <si>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</si>
  <si>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</si>
  <si>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</si>
  <si>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</si>
  <si>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</si>
  <si>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</si>
  <si>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</si>
  <si>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</si>
  <si>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</si>
  <si>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</si>
  <si>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</si>
  <si>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</si>
  <si>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</si>
  <si>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</si>
  <si>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</si>
  <si>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</si>
  <si>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</si>
  <si>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</si>
  <si>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</si>
  <si>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</si>
  <si>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</si>
  <si>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</si>
  <si>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</si>
  <si>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</si>
  <si>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</si>
  <si>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</si>
  <si>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</si>
  <si>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</si>
  <si>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</si>
  <si>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</si>
  <si>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</si>
  <si>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</si>
  <si>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</si>
  <si>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</si>
  <si>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</si>
  <si>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</si>
  <si>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</si>
  <si>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</si>
  <si>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</si>
  <si>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</si>
  <si>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</si>
  <si>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</si>
  <si>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</si>
  <si>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</si>
  <si>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</si>
  <si>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</si>
  <si>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</si>
  <si>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</si>
  <si>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</si>
  <si>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</si>
  <si>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</si>
  <si>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</si>
  <si>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</si>
  <si>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</si>
  <si>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</si>
  <si>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</si>
  <si>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</si>
  <si>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</si>
  <si>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</si>
  <si>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</si>
  <si>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</si>
  <si>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</si>
  <si>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</si>
  <si>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</si>
  <si>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</si>
  <si>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</si>
  <si>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</si>
  <si>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</si>
  <si>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</si>
  <si>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</si>
  <si>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</si>
  <si>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</si>
  <si>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</si>
  <si>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</si>
  <si>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</si>
  <si>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</si>
  <si>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</si>
  <si>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</si>
  <si>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</si>
  <si>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</si>
  <si>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</si>
  <si>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</si>
  <si>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</si>
  <si>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</si>
  <si>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</si>
  <si>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</si>
  <si>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</si>
  <si>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</si>
  <si>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</si>
  <si>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</si>
  <si>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</si>
  <si>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</si>
  <si>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</si>
  <si>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</si>
  <si>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</si>
  <si>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</si>
  <si>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</si>
  <si>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</si>
  <si>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</si>
  <si>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</si>
  <si>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</si>
  <si>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</si>
  <si>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</si>
  <si>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</si>
  <si>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</si>
  <si>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</si>
  <si>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</si>
  <si>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</si>
  <si>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</si>
  <si>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</si>
  <si>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</si>
  <si>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</si>
  <si>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</si>
  <si>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</si>
  <si>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</si>
  <si>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</si>
  <si>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</si>
  <si>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</si>
  <si>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</si>
  <si>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</si>
  <si>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</si>
  <si>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</si>
  <si>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</si>
  <si>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</si>
  <si>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</si>
  <si>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</si>
  <si>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</si>
  <si>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</si>
  <si>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</si>
  <si>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</si>
  <si>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</si>
  <si>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</si>
  <si>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</si>
  <si>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</si>
  <si>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</si>
  <si>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</si>
  <si>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</si>
  <si>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</si>
  <si>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</si>
  <si>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</si>
  <si>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</si>
  <si>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</si>
  <si>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</si>
  <si>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</si>
  <si>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</si>
  <si>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</si>
  <si>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</si>
  <si>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</si>
  <si>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</si>
  <si>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</si>
  <si>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</si>
  <si>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</si>
  <si>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</si>
  <si>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</si>
  <si>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</si>
  <si>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</si>
  <si>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</si>
  <si>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</si>
  <si>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</si>
  <si>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</si>
  <si>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</si>
  <si>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</si>
  <si>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</si>
  <si>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</si>
  <si>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</si>
  <si>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</si>
  <si>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</si>
  <si>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</si>
  <si>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</si>
  <si>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</si>
  <si>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</si>
  <si>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</si>
  <si>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</si>
  <si>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</si>
  <si>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</si>
  <si>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</si>
  <si>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</si>
  <si>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</si>
  <si>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</si>
  <si>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</si>
  <si>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</si>
  <si>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</si>
  <si>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</si>
  <si>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</si>
  <si>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</si>
  <si>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</si>
  <si>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</si>
  <si>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</si>
  <si>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</si>
  <si>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</si>
  <si>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</si>
  <si>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</si>
  <si>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</si>
  <si>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</si>
  <si>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</si>
  <si>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</si>
  <si>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</si>
  <si>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</si>
  <si>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</si>
  <si>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</si>
  <si>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</si>
  <si>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</si>
  <si>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</si>
  <si>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</si>
  <si>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</si>
  <si>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</si>
  <si>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</si>
  <si>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</si>
  <si>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</si>
  <si>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</si>
  <si>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</si>
  <si>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</si>
  <si>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</si>
  <si>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</si>
  <si>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</si>
  <si>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</si>
  <si>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</si>
  <si>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</si>
  <si>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</si>
  <si>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</si>
  <si>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</si>
  <si>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</si>
  <si>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</si>
  <si>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</si>
  <si>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</si>
  <si>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</si>
  <si>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</si>
  <si>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</si>
  <si>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</si>
  <si>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</si>
  <si>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</si>
  <si>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</si>
  <si>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</si>
  <si>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</si>
  <si>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</si>
  <si>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</si>
  <si>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</si>
  <si>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</si>
  <si>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</si>
  <si>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</si>
  <si>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</si>
  <si>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</si>
  <si>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</si>
  <si>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</si>
  <si>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</si>
  <si>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</si>
  <si>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</si>
  <si>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</si>
  <si>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</si>
  <si>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</si>
  <si>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</si>
  <si>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</si>
  <si>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</si>
  <si>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</si>
  <si>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</si>
  <si>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</si>
  <si>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</si>
  <si>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</si>
  <si>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</si>
  <si>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</si>
  <si>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</si>
  <si>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</si>
  <si>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</si>
  <si>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</si>
  <si>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</si>
  <si>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</si>
  <si>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</si>
  <si>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</si>
  <si>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</si>
  <si>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</si>
  <si>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</si>
  <si>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</si>
  <si>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</si>
  <si>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</si>
  <si>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</si>
  <si>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</si>
  <si>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</si>
  <si>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</si>
  <si>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</si>
  <si>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</si>
  <si>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</si>
  <si>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</si>
  <si>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</si>
  <si>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</si>
  <si>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</si>
  <si>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</si>
  <si>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</si>
  <si>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</si>
  <si>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</si>
  <si>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</si>
  <si>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</si>
  <si>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</si>
  <si>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</si>
  <si>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</si>
  <si>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</si>
  <si>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</si>
  <si>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</si>
  <si>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</si>
  <si>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</si>
  <si>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</si>
  <si>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</si>
  <si>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</si>
  <si>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</si>
  <si>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</si>
  <si>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</si>
  <si>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</si>
  <si>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</si>
  <si>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</si>
  <si>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</si>
  <si>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</si>
  <si>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</si>
  <si>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</si>
  <si>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</si>
  <si>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</si>
  <si>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</si>
  <si>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</si>
  <si>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</si>
  <si>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</si>
  <si>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</si>
  <si>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</si>
  <si>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</si>
  <si>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</si>
  <si>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</si>
  <si>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</si>
  <si>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</si>
  <si>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</si>
  <si>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</si>
  <si>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</si>
  <si>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</si>
  <si>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</si>
  <si>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</si>
  <si>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</si>
  <si>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</si>
  <si>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</si>
  <si>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</si>
  <si>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</si>
  <si>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</si>
  <si>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</si>
  <si>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</si>
  <si>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</si>
  <si>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</si>
  <si>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</si>
  <si>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</si>
  <si>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</si>
  <si>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</si>
  <si>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</si>
  <si>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</si>
  <si>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</si>
  <si>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</si>
  <si>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</si>
  <si>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</si>
  <si>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</si>
  <si>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</si>
  <si>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</si>
  <si>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</si>
  <si>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</si>
  <si>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</si>
  <si>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</si>
  <si>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</si>
  <si>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</si>
  <si>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</si>
  <si>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</si>
  <si>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</si>
  <si>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</si>
  <si>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</si>
  <si>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</si>
  <si>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</si>
  <si>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</si>
  <si>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</si>
  <si>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</si>
  <si>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</si>
  <si>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</si>
  <si>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</si>
  <si>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</si>
  <si>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</si>
  <si>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</si>
  <si>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</si>
  <si>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</si>
  <si>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</si>
  <si>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</si>
  <si>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</si>
  <si>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</si>
  <si>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</si>
  <si>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</si>
  <si>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</si>
  <si>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</si>
  <si>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</si>
  <si>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</si>
  <si>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</si>
  <si>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</si>
  <si>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</si>
  <si>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</si>
  <si>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</si>
  <si>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</si>
  <si>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</si>
  <si>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</si>
  <si>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</si>
  <si>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</si>
  <si>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</si>
  <si>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</si>
  <si>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</si>
  <si>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</si>
  <si>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</si>
  <si>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</si>
  <si>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</si>
  <si>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</si>
  <si>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</si>
  <si>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</si>
  <si>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</si>
  <si>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</si>
  <si>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</si>
  <si>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</si>
  <si>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</si>
  <si>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</si>
  <si>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</si>
  <si>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</si>
  <si>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</si>
  <si>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</si>
  <si>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</si>
  <si>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</si>
  <si>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</si>
  <si>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</si>
  <si>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</si>
  <si>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</si>
  <si>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</si>
  <si>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</si>
  <si>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</si>
  <si>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</si>
  <si>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</si>
  <si>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</si>
  <si>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</si>
  <si>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</si>
  <si>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</si>
  <si>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</si>
  <si>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</si>
  <si>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</si>
  <si>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</si>
  <si>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</si>
  <si>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</si>
  <si>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</si>
  <si>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</si>
  <si>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</si>
  <si>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</si>
  <si>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</si>
  <si>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</si>
  <si>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</si>
  <si>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</si>
  <si>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</si>
  <si>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</si>
  <si>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</si>
  <si>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</si>
  <si>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</si>
  <si>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</si>
  <si>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</si>
  <si>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</si>
  <si>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</si>
  <si>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</si>
  <si>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</si>
  <si>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</si>
  <si>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</si>
  <si>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</si>
  <si>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</si>
  <si>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</si>
  <si>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</si>
  <si>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</si>
  <si>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</si>
  <si>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</si>
  <si>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</si>
  <si>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</si>
  <si>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</si>
  <si>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</si>
  <si>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</si>
  <si>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</si>
  <si>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</si>
  <si>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</si>
  <si>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</si>
  <si>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</si>
  <si>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</si>
  <si>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</si>
  <si>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</si>
  <si>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</si>
  <si>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</si>
  <si>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</si>
  <si>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</si>
  <si>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</si>
  <si>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</si>
  <si>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</si>
  <si>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</si>
  <si>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</si>
  <si>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</si>
  <si>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</si>
  <si>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</si>
  <si>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</si>
  <si>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</si>
  <si>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</si>
  <si>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</si>
  <si>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</si>
  <si>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</si>
  <si>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</si>
  <si>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</si>
  <si>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</si>
  <si>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</si>
  <si>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</si>
  <si>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</si>
  <si>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</si>
  <si>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</si>
  <si>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</si>
  <si>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</si>
  <si>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</si>
  <si>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</si>
  <si>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</si>
  <si>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</si>
  <si>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</si>
  <si>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</si>
  <si>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</si>
  <si>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</si>
  <si>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</si>
  <si>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</si>
  <si>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</si>
  <si>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</si>
  <si>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</si>
  <si>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</si>
  <si>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</si>
  <si>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</si>
  <si>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</si>
  <si>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</si>
  <si>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</si>
  <si>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</si>
  <si>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</si>
  <si>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</si>
  <si>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</si>
  <si>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</si>
  <si>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</si>
  <si>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</si>
  <si>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</si>
  <si>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</si>
  <si>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</si>
  <si>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</si>
  <si>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</si>
  <si>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</si>
  <si>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</si>
  <si>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</si>
  <si>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</si>
  <si>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</si>
  <si>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</si>
  <si>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</si>
  <si>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</si>
  <si>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</si>
  <si>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</si>
  <si>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</si>
  <si>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</si>
  <si>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</si>
  <si>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</si>
  <si>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</si>
  <si>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</si>
  <si>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</si>
  <si>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</si>
  <si>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</si>
  <si>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</si>
  <si>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</si>
  <si>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</si>
  <si>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</si>
  <si>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</si>
  <si>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</si>
  <si>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</si>
  <si>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</si>
  <si>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</si>
  <si>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</si>
  <si>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</si>
  <si>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</si>
  <si>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</si>
  <si>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</si>
  <si>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</si>
  <si>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</si>
  <si>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</si>
  <si>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</si>
  <si>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</si>
  <si>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</si>
  <si>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</si>
  <si>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</si>
  <si>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</si>
  <si>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</si>
  <si>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</si>
  <si>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</si>
  <si>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</si>
  <si>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</si>
  <si>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</si>
  <si>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</si>
  <si>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</si>
  <si>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</si>
  <si>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</si>
  <si>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</si>
  <si>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</si>
  <si>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</si>
  <si>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</si>
  <si>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</si>
  <si>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</si>
  <si>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</si>
  <si>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</si>
  <si>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</si>
  <si>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</si>
  <si>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</si>
  <si>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</si>
  <si>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</si>
  <si>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</si>
  <si>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</si>
  <si>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</si>
  <si>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</si>
  <si>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</si>
  <si>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</si>
  <si>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</si>
  <si>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</si>
  <si>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</si>
  <si>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</si>
  <si>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</si>
  <si>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</si>
  <si>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</si>
  <si>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</si>
  <si>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</si>
  <si>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</si>
  <si>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</si>
  <si>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</si>
  <si>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</si>
  <si>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</si>
  <si>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</si>
  <si>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</si>
  <si>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</si>
  <si>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</si>
  <si>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</si>
  <si>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</si>
  <si>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</si>
  <si>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</si>
  <si>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</si>
  <si>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</si>
  <si>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</si>
  <si>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</si>
  <si>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</si>
  <si>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</si>
  <si>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</si>
  <si>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</si>
  <si>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</si>
  <si>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</si>
  <si>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</si>
  <si>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</si>
  <si>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</si>
  <si>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</si>
  <si>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</si>
  <si>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</si>
  <si>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</si>
  <si>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</si>
  <si>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</si>
  <si>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</si>
  <si>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</si>
  <si>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</si>
  <si>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</si>
  <si>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</si>
  <si>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</si>
  <si>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</si>
  <si>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</si>
  <si>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</si>
  <si>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</si>
  <si>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</si>
  <si>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</si>
  <si>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</si>
  <si>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</si>
  <si>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</si>
  <si>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</si>
  <si>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</si>
  <si>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</si>
  <si>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</si>
  <si>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</si>
  <si>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</si>
  <si>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</si>
  <si>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</si>
  <si>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</si>
  <si>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</si>
  <si>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</si>
  <si>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</si>
  <si>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</si>
  <si>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</si>
  <si>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</si>
  <si>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</si>
  <si>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</si>
  <si>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</si>
  <si>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</si>
  <si>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</si>
  <si>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</si>
  <si>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</si>
  <si>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</si>
  <si>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</si>
  <si>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</si>
  <si>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</si>
  <si>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</si>
  <si>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</si>
  <si>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</si>
  <si>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</si>
  <si>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</si>
  <si>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</si>
  <si>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</si>
  <si>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</si>
  <si>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</si>
  <si>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</si>
  <si>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</si>
  <si>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</si>
  <si>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</si>
  <si>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</si>
  <si>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</si>
  <si>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</si>
  <si>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</si>
  <si>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</si>
  <si>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</si>
  <si>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</si>
  <si>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</si>
  <si>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</si>
  <si>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</si>
  <si>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</si>
  <si>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</si>
  <si>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</si>
  <si>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</si>
  <si>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</si>
  <si>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</si>
  <si>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</si>
  <si>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</si>
  <si>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</si>
  <si>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</si>
  <si>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</si>
  <si>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</si>
  <si>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</si>
  <si>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</si>
  <si>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</si>
  <si>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</si>
  <si>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</si>
  <si>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</si>
  <si>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</si>
  <si>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</si>
  <si>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</si>
  <si>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</si>
  <si>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</si>
  <si>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</si>
  <si>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</si>
  <si>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</si>
  <si>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</si>
  <si>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</si>
  <si>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</si>
  <si>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</si>
  <si>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</si>
  <si>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</si>
  <si>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</si>
  <si>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</si>
  <si>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</si>
  <si>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</si>
  <si>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</si>
  <si>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</si>
  <si>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</si>
  <si>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</si>
  <si>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</si>
  <si>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</si>
  <si>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</si>
  <si>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</si>
  <si>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</si>
  <si>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</si>
  <si>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</si>
  <si>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</si>
  <si>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</si>
  <si>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</si>
  <si>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</si>
  <si>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</si>
  <si>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</si>
  <si>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</si>
  <si>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</si>
  <si>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</si>
  <si>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</si>
  <si>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</si>
  <si>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</si>
  <si>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</si>
  <si>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</si>
  <si>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</si>
  <si>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</si>
  <si>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</si>
  <si>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</si>
  <si>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</si>
  <si>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</si>
  <si>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</si>
  <si>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</si>
  <si>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</si>
  <si>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</si>
  <si>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</si>
  <si>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</si>
  <si>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</si>
  <si>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</si>
  <si>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</si>
  <si>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</si>
  <si>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</si>
  <si>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</si>
  <si>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</si>
  <si>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</si>
  <si>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</si>
  <si>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</si>
  <si>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</si>
  <si>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</si>
  <si>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</si>
  <si>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</si>
  <si>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</si>
  <si>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</si>
  <si>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</si>
  <si>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</si>
  <si>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</si>
  <si>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</si>
  <si>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</si>
  <si>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</si>
  <si>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</si>
  <si>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</si>
  <si>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</si>
  <si>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</si>
  <si>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</si>
  <si>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</si>
  <si>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</si>
  <si>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</si>
  <si>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</si>
  <si>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</si>
  <si>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</si>
  <si>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</si>
  <si>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</si>
  <si>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</si>
  <si>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</si>
  <si>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</si>
  <si>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</si>
  <si>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</si>
  <si>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</si>
  <si>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</si>
  <si>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</si>
  <si>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</si>
  <si>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</si>
  <si>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</si>
  <si>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</si>
  <si>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</si>
  <si>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</si>
  <si>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</si>
  <si>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</si>
  <si>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</si>
  <si>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</si>
  <si>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</si>
  <si>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</si>
  <si>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</si>
  <si>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</si>
  <si>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</si>
  <si>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</si>
  <si>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</si>
  <si>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</si>
  <si>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</si>
  <si>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</si>
  <si>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</si>
  <si>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</si>
  <si>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</si>
  <si>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</si>
  <si>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</si>
  <si>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</si>
  <si>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</si>
  <si>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</si>
  <si>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</si>
  <si>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</si>
  <si>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</si>
  <si>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</si>
  <si>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</si>
  <si>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</si>
  <si>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</si>
  <si>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</si>
  <si>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</si>
  <si>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</si>
  <si>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</si>
  <si>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</si>
  <si>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</si>
  <si>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</si>
  <si>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</si>
  <si>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</si>
  <si>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</si>
  <si>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</si>
  <si>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</si>
  <si>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</si>
  <si>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</si>
  <si>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</si>
  <si>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</si>
  <si>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</si>
  <si>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</si>
  <si>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</si>
  <si>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</si>
  <si>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</si>
  <si>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</si>
  <si>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</si>
  <si>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</si>
  <si>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</si>
  <si>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</si>
  <si>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</si>
  <si>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</si>
  <si>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</si>
  <si>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</si>
  <si>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</si>
  <si>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</si>
  <si>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</si>
  <si>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</si>
  <si>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</si>
  <si>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</si>
  <si>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</si>
  <si>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</si>
  <si>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</si>
  <si>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</si>
  <si>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</si>
  <si>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</si>
  <si>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</si>
  <si>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</si>
  <si>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</si>
  <si>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</si>
  <si>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</si>
  <si>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</si>
  <si>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</si>
  <si>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</si>
  <si>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</si>
  <si>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</si>
  <si>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</si>
  <si>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</si>
  <si>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</si>
  <si>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</si>
  <si>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</si>
  <si>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</si>
  <si>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</si>
  <si>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</si>
  <si>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</si>
  <si>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</si>
  <si>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</si>
  <si>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</si>
  <si>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</si>
  <si>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</si>
  <si>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</si>
  <si>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</si>
  <si>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</si>
  <si>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</si>
  <si>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</si>
  <si>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</si>
  <si>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</si>
  <si>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</si>
  <si>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</si>
  <si>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</si>
  <si>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</si>
  <si>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</si>
  <si>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</si>
  <si>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</si>
  <si>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</si>
  <si>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</si>
  <si>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</si>
  <si>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</si>
  <si>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</si>
  <si>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</si>
  <si>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</si>
  <si>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</si>
  <si>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</si>
  <si>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</si>
  <si>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</si>
  <si>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</si>
  <si>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</si>
  <si>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</si>
  <si>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</si>
  <si>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</si>
  <si>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</si>
  <si>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</si>
  <si>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</si>
  <si>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</si>
  <si>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</si>
  <si>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</si>
  <si>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</si>
  <si>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</si>
  <si>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</si>
  <si>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</si>
  <si>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</si>
  <si>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</si>
  <si>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</si>
  <si>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</si>
  <si>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</si>
  <si>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</si>
  <si>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</si>
  <si>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</si>
  <si>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</si>
  <si>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</si>
  <si>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</si>
  <si>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</si>
  <si>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</si>
  <si>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</si>
  <si>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</si>
  <si>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</si>
  <si>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</si>
  <si>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</si>
  <si>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</si>
  <si>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</si>
  <si>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</si>
  <si>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</si>
  <si>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</si>
  <si>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</si>
  <si>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</si>
  <si>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</si>
  <si>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</si>
  <si>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</si>
  <si>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</si>
  <si>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</si>
  <si>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</si>
  <si>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</si>
  <si>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</si>
  <si>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</si>
  <si>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</si>
  <si>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</si>
  <si>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</si>
  <si>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</si>
  <si>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</si>
  <si>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</si>
  <si>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</si>
  <si>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</si>
  <si>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</si>
  <si>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</si>
  <si>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</si>
  <si>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</si>
  <si>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</si>
  <si>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</si>
  <si>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</si>
  <si>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</si>
  <si>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</si>
  <si>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</si>
  <si>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</si>
  <si>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</si>
  <si>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</si>
  <si>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</si>
  <si>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</si>
  <si>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</si>
  <si>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</si>
  <si>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</si>
  <si>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</si>
  <si>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</si>
  <si>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</si>
  <si>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</si>
  <si>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</si>
  <si>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</si>
  <si>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</si>
  <si>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</si>
  <si>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</si>
  <si>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</si>
  <si>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</si>
  <si>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</si>
  <si>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</si>
  <si>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</si>
  <si>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</si>
  <si>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</si>
  <si>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</si>
  <si>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</si>
  <si>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</si>
  <si>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</si>
  <si>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</si>
  <si>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</si>
  <si>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</si>
  <si>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</si>
  <si>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</si>
  <si>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</si>
  <si>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</si>
  <si>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</si>
  <si>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</si>
  <si>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</si>
  <si>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</si>
  <si>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</si>
  <si>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</si>
  <si>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</si>
  <si>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</si>
  <si>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</si>
  <si>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</si>
  <si>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</si>
  <si>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</si>
  <si>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</si>
  <si>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</si>
  <si>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</si>
  <si>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</si>
  <si>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</si>
  <si>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</si>
  <si>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</si>
  <si>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</si>
  <si>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</si>
  <si>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</si>
  <si>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</si>
  <si>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</si>
  <si>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</si>
  <si>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</si>
  <si>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</si>
  <si>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</si>
  <si>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</si>
  <si>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</si>
  <si>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</si>
  <si>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</si>
  <si>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</si>
  <si>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</si>
  <si>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</si>
  <si>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</si>
  <si>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</si>
  <si>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</si>
  <si>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</si>
  <si>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</si>
  <si>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</si>
  <si>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</si>
  <si>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</si>
  <si>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</si>
  <si>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</si>
  <si>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</si>
  <si>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</si>
  <si>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</si>
  <si>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</si>
  <si>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</si>
  <si>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</si>
  <si>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</si>
  <si>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</si>
  <si>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</si>
  <si>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</si>
  <si>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</si>
  <si>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</si>
  <si>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</si>
  <si>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</si>
  <si>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</si>
  <si>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</si>
  <si>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</si>
  <si>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</si>
  <si>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</si>
  <si>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</si>
  <si>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</si>
  <si>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</si>
  <si>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</si>
  <si>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</si>
  <si>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</si>
  <si>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</si>
  <si>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</si>
  <si>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</si>
  <si>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</si>
  <si>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</si>
  <si>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</si>
  <si>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</si>
  <si>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</si>
  <si>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</si>
  <si>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</si>
  <si>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</si>
  <si>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</si>
  <si>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</si>
  <si>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</si>
  <si>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</si>
  <si>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</si>
  <si>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</si>
  <si>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</si>
  <si>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</si>
  <si>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</si>
  <si>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</si>
  <si>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</si>
  <si>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</si>
  <si>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</si>
  <si>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</si>
  <si>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</si>
  <si>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</si>
  <si>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</si>
  <si>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</si>
  <si>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</si>
  <si>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</si>
  <si>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</si>
  <si>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</si>
  <si>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</si>
  <si>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</si>
  <si>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</si>
  <si>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</si>
  <si>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</si>
  <si>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</si>
  <si>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</si>
  <si>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</si>
  <si>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</si>
  <si>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</si>
  <si>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</si>
  <si>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</si>
  <si>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</si>
  <si>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</si>
  <si>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</si>
  <si>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</si>
  <si>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</si>
  <si>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</si>
  <si>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</si>
  <si>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</si>
  <si>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</si>
  <si>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</si>
  <si>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</si>
  <si>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</si>
  <si>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</si>
  <si>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</si>
  <si>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</si>
  <si>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</si>
  <si>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</si>
  <si>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</si>
  <si>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</si>
  <si>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</si>
  <si>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</si>
  <si>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</si>
  <si>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</si>
  <si>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</si>
  <si>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</si>
  <si>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</si>
  <si>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</si>
  <si>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</si>
  <si>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</si>
  <si>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</si>
  <si>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</si>
  <si>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</si>
  <si>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</si>
  <si>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</si>
  <si>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</si>
  <si>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</si>
  <si>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</si>
  <si>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</si>
  <si>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</si>
  <si>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</si>
  <si>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</si>
  <si>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</si>
  <si>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</si>
  <si>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</si>
  <si>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</si>
  <si>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</si>
  <si>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</si>
  <si>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</si>
  <si>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</si>
  <si>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</si>
  <si>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</si>
  <si>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</si>
  <si>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</si>
  <si>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</si>
  <si>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</si>
  <si>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</si>
  <si>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</si>
  <si>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</si>
  <si>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</si>
  <si>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</si>
  <si>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</si>
  <si>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</si>
  <si>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</si>
  <si>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</si>
  <si>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</si>
  <si>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</si>
  <si>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</si>
  <si>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</si>
  <si>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</si>
  <si>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</si>
  <si>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</si>
  <si>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</si>
  <si>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</si>
  <si>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</si>
  <si>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</si>
  <si>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</si>
  <si>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</si>
  <si>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</si>
  <si>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</si>
  <si>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</si>
  <si>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</si>
  <si>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</si>
  <si>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</si>
  <si>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</si>
  <si>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</si>
  <si>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</si>
  <si>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</si>
  <si>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</si>
  <si>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</si>
  <si>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</si>
  <si>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</si>
  <si>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</si>
  <si>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</si>
  <si>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</si>
  <si>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</si>
  <si>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</si>
  <si>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</si>
  <si>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</si>
  <si>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</si>
  <si>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</si>
  <si>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</si>
  <si>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</si>
  <si>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</si>
  <si>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</si>
  <si>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</si>
  <si>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</si>
  <si>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</si>
  <si>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</si>
  <si>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</si>
  <si>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</si>
  <si>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</si>
  <si>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</si>
  <si>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</si>
  <si>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</si>
  <si>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</si>
  <si>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</si>
  <si>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</si>
  <si>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</si>
  <si>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</si>
  <si>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</si>
  <si>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</si>
  <si>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</si>
  <si>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</si>
  <si>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</si>
  <si>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</si>
  <si>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</si>
  <si>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</si>
  <si>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</si>
  <si>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</si>
  <si>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</si>
  <si>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</si>
  <si>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</si>
  <si>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</si>
  <si>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</si>
  <si>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</si>
  <si>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</si>
  <si>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</si>
  <si>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</si>
  <si>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</si>
  <si>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</si>
  <si>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</si>
  <si>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</si>
  <si>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</si>
  <si>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</si>
  <si>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</si>
  <si>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</si>
  <si>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</si>
  <si>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</si>
  <si>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</si>
  <si>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</si>
  <si>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</si>
  <si>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</si>
  <si>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</si>
  <si>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</si>
  <si>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</si>
  <si>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</si>
  <si>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</si>
  <si>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</si>
  <si>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</si>
  <si>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</si>
  <si>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</si>
  <si>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</si>
  <si>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</si>
  <si>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</si>
  <si>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</si>
  <si>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</si>
  <si>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</si>
  <si>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</si>
  <si>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</si>
  <si>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</si>
  <si>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</si>
  <si>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</si>
  <si>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</si>
  <si>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</si>
  <si>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</si>
  <si>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</si>
  <si>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</si>
  <si>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</si>
  <si>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</si>
  <si>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</si>
  <si>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</si>
  <si>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</si>
  <si>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</si>
  <si>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</si>
  <si>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</si>
  <si>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</si>
  <si>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</si>
  <si>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</si>
  <si>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</si>
  <si>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</si>
  <si>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</si>
  <si>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</si>
  <si>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</si>
  <si>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</si>
  <si>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</si>
  <si>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</si>
  <si>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</si>
  <si>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</si>
  <si>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</si>
  <si>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</si>
  <si>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</si>
  <si>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</si>
  <si>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</si>
  <si>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</si>
  <si>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</si>
  <si>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</si>
  <si>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</si>
  <si>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</si>
  <si>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</si>
  <si>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</si>
  <si>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</si>
  <si>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</si>
  <si>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</si>
  <si>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</si>
  <si>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</si>
  <si>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</si>
  <si>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</si>
  <si>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</si>
  <si>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</si>
  <si>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</si>
  <si>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</si>
  <si>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</si>
  <si>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</si>
  <si>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</si>
  <si>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</si>
  <si>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</si>
  <si>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</si>
  <si>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</si>
  <si>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</si>
  <si>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</si>
  <si>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</si>
  <si>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</si>
  <si>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</si>
  <si>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</si>
  <si>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</si>
  <si>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</si>
  <si>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</si>
  <si>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</si>
  <si>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</si>
  <si>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</si>
  <si>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</si>
  <si>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</si>
  <si>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</si>
  <si>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</si>
  <si>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</si>
  <si>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</si>
  <si>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</si>
  <si>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</si>
  <si>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</si>
  <si>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</si>
  <si>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</si>
  <si>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</si>
  <si>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</si>
  <si>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</si>
  <si>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</si>
  <si>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</si>
  <si>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</si>
  <si>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</si>
  <si>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</si>
  <si>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</si>
  <si>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</si>
  <si>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</si>
  <si>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</si>
  <si>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</si>
  <si>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</si>
  <si>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</si>
  <si>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</si>
  <si>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</si>
  <si>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</si>
  <si>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</si>
  <si>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</si>
  <si>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</si>
  <si>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</si>
  <si>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</si>
  <si>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</si>
  <si>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</si>
  <si>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</si>
  <si>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</si>
  <si>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</si>
  <si>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</si>
  <si>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</si>
  <si>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</si>
  <si>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</si>
  <si>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</si>
  <si>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</si>
  <si>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</si>
  <si>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</si>
  <si>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</si>
  <si>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</si>
  <si>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</si>
  <si>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</si>
  <si>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</si>
  <si>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</si>
  <si>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</si>
  <si>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</si>
  <si>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</si>
  <si>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</si>
  <si>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</si>
  <si>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</si>
  <si>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</si>
  <si>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</si>
  <si>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</si>
  <si>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</si>
  <si>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</si>
  <si>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</si>
  <si>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</si>
  <si>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</si>
  <si>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</si>
  <si>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</si>
  <si>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</si>
  <si>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</si>
  <si>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</si>
  <si>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</si>
  <si>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</si>
  <si>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</si>
  <si>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</si>
  <si>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</si>
  <si>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</si>
  <si>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</si>
  <si>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</si>
  <si>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</si>
  <si>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</si>
  <si>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</si>
  <si>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</si>
  <si>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</si>
  <si>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</si>
  <si>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</si>
  <si>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</si>
  <si>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</si>
  <si>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</si>
  <si>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</si>
  <si>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</si>
  <si>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</si>
  <si>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</si>
  <si>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</si>
  <si>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</si>
  <si>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</si>
  <si>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</si>
  <si>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</si>
  <si>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</si>
  <si>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</si>
  <si>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</si>
  <si>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</si>
  <si>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</si>
  <si>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</si>
  <si>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</si>
  <si>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</si>
  <si>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</si>
  <si>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</si>
  <si>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</si>
  <si>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</si>
  <si>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</si>
  <si>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</si>
  <si>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</si>
  <si>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</si>
  <si>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</si>
  <si>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</si>
  <si>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</si>
  <si>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</si>
  <si>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</si>
  <si>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</si>
  <si>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</si>
  <si>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</si>
  <si>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</si>
  <si>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</si>
  <si>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</si>
  <si>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</si>
  <si>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</si>
  <si>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</si>
  <si>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</si>
  <si>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</si>
  <si>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</si>
  <si>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</si>
  <si>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</si>
  <si>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</si>
  <si>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</si>
  <si>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</si>
  <si>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</si>
  <si>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</si>
  <si>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</si>
  <si>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</si>
  <si>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</si>
  <si>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</si>
  <si>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</si>
  <si>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</si>
  <si>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</si>
  <si>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</si>
  <si>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</si>
  <si>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</si>
  <si>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</si>
  <si>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</si>
  <si>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</si>
  <si>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</si>
  <si>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</si>
  <si>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</si>
  <si>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</si>
  <si>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</si>
  <si>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</si>
  <si>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</si>
  <si>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</si>
  <si>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</si>
  <si>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</si>
  <si>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</si>
  <si>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</si>
  <si>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</si>
  <si>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</si>
  <si>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</si>
  <si>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</si>
  <si>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</si>
  <si>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</si>
  <si>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</si>
  <si>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</si>
  <si>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</si>
  <si>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</si>
  <si>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</si>
  <si>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</si>
  <si>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</si>
  <si>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</si>
  <si>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</si>
  <si>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</si>
  <si>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</si>
  <si>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</si>
  <si>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</si>
  <si>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</si>
  <si>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</si>
  <si>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</si>
  <si>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</si>
  <si>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</si>
  <si>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</si>
  <si>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</si>
  <si>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</si>
  <si>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</si>
  <si>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</si>
  <si>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</si>
  <si>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</si>
  <si>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</si>
  <si>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</si>
  <si>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</si>
  <si>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</si>
  <si>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</si>
  <si>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</si>
  <si>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</si>
  <si>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</si>
  <si>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</si>
  <si>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</si>
  <si>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</si>
  <si>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</si>
  <si>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</si>
  <si>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</si>
  <si>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</si>
  <si>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</si>
  <si>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</si>
  <si>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</si>
  <si>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</si>
  <si>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</si>
  <si>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</si>
  <si>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</si>
  <si>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</si>
  <si>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</si>
  <si>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</si>
  <si>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</si>
  <si>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</si>
  <si>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</si>
  <si>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</si>
  <si>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</si>
  <si>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</si>
  <si>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</si>
  <si>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</si>
  <si>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</si>
  <si>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</si>
  <si>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</si>
  <si>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</si>
  <si>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</si>
  <si>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</si>
  <si>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</si>
  <si>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</si>
  <si>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</si>
  <si>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</si>
  <si>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</si>
  <si>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</si>
  <si>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</si>
  <si>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</si>
  <si>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</si>
  <si>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</si>
  <si>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</si>
  <si>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</si>
  <si>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</si>
  <si>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</si>
  <si>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</si>
  <si>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</si>
  <si>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</si>
  <si>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</si>
  <si>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</si>
  <si>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</si>
  <si>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</si>
  <si>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</si>
  <si>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</si>
  <si>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</si>
  <si>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</si>
  <si>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</si>
  <si>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</si>
  <si>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</si>
  <si>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</si>
  <si>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</si>
  <si>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</si>
  <si>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</si>
  <si>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</si>
  <si>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</si>
  <si>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</si>
  <si>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</si>
  <si>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</si>
  <si>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</si>
  <si>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</si>
  <si>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</si>
  <si>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</si>
  <si>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</si>
  <si>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</si>
  <si>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</si>
  <si>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</si>
  <si>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</si>
  <si>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</si>
  <si>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</si>
  <si>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</si>
  <si>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</si>
  <si>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</si>
  <si>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</si>
  <si>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</si>
  <si>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</si>
  <si>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</si>
  <si>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</si>
  <si>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</si>
  <si>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</si>
  <si>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</si>
  <si>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</si>
  <si>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</si>
  <si>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</si>
  <si>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</si>
  <si>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</si>
  <si>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</si>
  <si>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</si>
  <si>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</si>
  <si>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</si>
  <si>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</si>
  <si>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</si>
  <si>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</si>
  <si>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</si>
  <si>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</si>
  <si>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</si>
  <si>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</si>
  <si>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</si>
  <si>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</si>
  <si>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</si>
  <si>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</si>
  <si>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</si>
  <si>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</si>
  <si>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</si>
  <si>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</si>
  <si>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</si>
  <si>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</si>
  <si>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</si>
  <si>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</si>
  <si>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</si>
  <si>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</si>
  <si>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</si>
  <si>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</si>
  <si>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</si>
  <si>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</si>
  <si>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</si>
  <si>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</si>
  <si>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</si>
  <si>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</si>
  <si>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</si>
  <si>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</si>
  <si>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</si>
  <si>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</si>
  <si>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</si>
  <si>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</si>
  <si>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</si>
  <si>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</si>
  <si>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</si>
  <si>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</si>
  <si>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</si>
  <si>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</si>
  <si>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</si>
  <si>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</si>
  <si>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</si>
  <si>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</si>
  <si>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</si>
  <si>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</si>
  <si>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</si>
  <si>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</si>
  <si>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</si>
  <si>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</si>
  <si>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</si>
  <si>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</si>
  <si>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</si>
  <si>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</si>
  <si>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</si>
  <si>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</si>
  <si>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</si>
  <si>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</si>
  <si>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</si>
  <si>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</si>
  <si>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</si>
  <si>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</si>
  <si>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</si>
  <si>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</si>
  <si>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</si>
  <si>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</si>
  <si>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</si>
  <si>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</si>
  <si>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</si>
  <si>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</si>
  <si>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</si>
  <si>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</si>
  <si>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</si>
  <si>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</si>
  <si>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</si>
  <si>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</si>
  <si>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</si>
  <si>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</si>
  <si>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</si>
  <si>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</si>
  <si>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</si>
  <si>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</si>
  <si>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</si>
  <si>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</si>
  <si>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</si>
  <si>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</si>
  <si>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</si>
  <si>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</si>
  <si>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</si>
  <si>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</si>
  <si>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</si>
  <si>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</si>
  <si>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</si>
  <si>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</si>
  <si>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</si>
  <si>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</si>
  <si>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</si>
  <si>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</si>
  <si>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</si>
  <si>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</si>
  <si>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</si>
  <si>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</si>
  <si>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</si>
  <si>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</si>
  <si>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</si>
  <si>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</si>
  <si>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</si>
  <si>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</si>
  <si>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</si>
  <si>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</si>
  <si>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</si>
  <si>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</si>
  <si>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</si>
  <si>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</si>
  <si>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</si>
  <si>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</si>
  <si>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</si>
  <si>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</si>
  <si>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</si>
  <si>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</si>
  <si>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</si>
  <si>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</si>
  <si>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</si>
  <si>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</si>
  <si>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</si>
  <si>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</si>
  <si>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</si>
  <si>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</si>
  <si>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</si>
  <si>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</si>
  <si>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</si>
  <si>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</si>
  <si>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</si>
  <si>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</si>
  <si>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</si>
  <si>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</si>
  <si>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</si>
  <si>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</si>
  <si>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</si>
  <si>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</si>
  <si>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</si>
  <si>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</si>
  <si>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</si>
  <si>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</si>
  <si>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</si>
  <si>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</si>
  <si>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</si>
  <si>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</si>
  <si>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</si>
  <si>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</si>
  <si>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</si>
  <si>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</si>
  <si>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</si>
  <si>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</si>
  <si>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</si>
  <si>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</si>
  <si>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</si>
  <si>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</si>
  <si>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</si>
  <si>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</si>
  <si>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</si>
  <si>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</si>
  <si>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</si>
  <si>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</si>
  <si>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</si>
  <si>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</si>
  <si>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</si>
  <si>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</si>
  <si>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</si>
  <si>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</si>
  <si>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</si>
  <si>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</si>
  <si>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</si>
  <si>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</si>
  <si>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</si>
  <si>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</si>
  <si>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</si>
  <si>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</si>
  <si>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</si>
  <si>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</si>
  <si>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</si>
  <si>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</si>
  <si>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</si>
  <si>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</si>
  <si>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</si>
  <si>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</si>
  <si>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</si>
  <si>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</si>
  <si>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</si>
  <si>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</si>
  <si>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</si>
  <si>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</si>
  <si>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</si>
  <si>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</si>
  <si>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</si>
  <si>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</si>
  <si>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</si>
  <si>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</si>
  <si>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</si>
  <si>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</si>
  <si>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</si>
  <si>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</si>
  <si>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</si>
  <si>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</si>
  <si>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</si>
  <si>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</si>
  <si>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</si>
  <si>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</si>
  <si>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</si>
  <si>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</si>
  <si>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</si>
  <si>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</si>
  <si>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</si>
  <si>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</si>
  <si>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</si>
  <si>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</si>
  <si>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</si>
  <si>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</si>
  <si>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</si>
  <si>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</si>
  <si>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</si>
  <si>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</si>
  <si>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</si>
  <si>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</si>
  <si>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</si>
  <si>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</si>
  <si>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</si>
  <si>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</si>
  <si>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</si>
  <si>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</si>
  <si>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</si>
  <si>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</si>
  <si>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</si>
  <si>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</si>
  <si>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</si>
  <si>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</si>
  <si>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</si>
  <si>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</si>
  <si>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</si>
  <si>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</si>
  <si>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</si>
  <si>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</si>
  <si>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</si>
  <si>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</si>
  <si>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</si>
  <si>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</si>
  <si>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</si>
  <si>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</si>
  <si>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</si>
  <si>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</si>
  <si>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</si>
  <si>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</si>
  <si>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</si>
  <si>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</si>
  <si>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</si>
  <si>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</si>
  <si>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</si>
  <si>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</si>
  <si>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</si>
  <si>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</si>
  <si>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</si>
  <si>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</si>
  <si>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</si>
  <si>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</si>
  <si>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</si>
  <si>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</si>
  <si>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</si>
  <si>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</si>
  <si>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</si>
  <si>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</si>
  <si>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</si>
  <si>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</si>
  <si>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</si>
  <si>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</si>
  <si>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</si>
  <si>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</si>
  <si>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</si>
  <si>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</si>
  <si>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</si>
  <si>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</si>
  <si>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</si>
  <si>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</si>
  <si>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</si>
  <si>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</si>
  <si>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</si>
  <si>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</si>
  <si>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</si>
  <si>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</si>
  <si>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</si>
  <si>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</si>
  <si>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</si>
  <si>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</si>
  <si>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</si>
  <si>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</si>
  <si>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</si>
  <si>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</si>
  <si>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</si>
  <si>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</si>
  <si>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</si>
  <si>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</si>
  <si>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</si>
  <si>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</si>
  <si>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</si>
  <si>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</si>
  <si>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</si>
  <si>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</si>
  <si>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</si>
  <si>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</si>
  <si>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</si>
  <si>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</si>
  <si>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</si>
  <si>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</si>
  <si>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</si>
  <si>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</si>
  <si>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</si>
  <si>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</si>
  <si>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</si>
  <si>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</si>
  <si>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</si>
  <si>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</si>
  <si>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</si>
  <si>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</si>
  <si>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</si>
  <si>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</si>
  <si>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</si>
  <si>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</si>
  <si>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</si>
  <si>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</si>
  <si>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</si>
  <si>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</si>
  <si>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</si>
  <si>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</si>
  <si>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</si>
  <si>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</si>
  <si>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</si>
  <si>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</si>
  <si>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</si>
  <si>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</si>
  <si>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</si>
  <si>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</si>
  <si>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</si>
  <si>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</si>
  <si>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</si>
  <si>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</si>
  <si>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</si>
  <si>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</si>
  <si>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</si>
  <si>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</si>
  <si>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</si>
  <si>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</si>
  <si>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</si>
  <si>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</si>
  <si>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</si>
  <si>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</si>
  <si>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</si>
  <si>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</si>
  <si>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</si>
  <si>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</si>
  <si>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</si>
  <si>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</si>
  <si>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</si>
  <si>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</si>
  <si>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</si>
  <si>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</si>
  <si>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</si>
  <si>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</si>
  <si>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</si>
  <si>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</si>
  <si>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</si>
  <si>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</si>
  <si>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</si>
  <si>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</si>
  <si>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</si>
  <si>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</si>
  <si>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</si>
  <si>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</si>
  <si>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</si>
  <si>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</si>
  <si>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</si>
  <si>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</si>
  <si>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</si>
  <si>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</si>
  <si>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</si>
  <si>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</si>
  <si>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</si>
  <si>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</si>
  <si>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</si>
  <si>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</si>
  <si>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</si>
  <si>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</si>
  <si>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</si>
  <si>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</si>
  <si>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</si>
  <si>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</si>
  <si>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</si>
  <si>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</si>
  <si>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</si>
  <si>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</si>
  <si>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</si>
  <si>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</si>
  <si>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</si>
  <si>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</si>
  <si>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</si>
  <si>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</si>
  <si>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</si>
  <si>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</si>
  <si>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</si>
  <si>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</si>
  <si>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</si>
  <si>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</si>
  <si>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</si>
  <si>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</si>
  <si>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</si>
  <si>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</si>
  <si>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</si>
  <si>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</si>
  <si>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</si>
  <si>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</si>
  <si>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</si>
  <si>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</si>
  <si>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</si>
  <si>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</si>
  <si>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</si>
  <si>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</si>
  <si>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</si>
  <si>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</si>
  <si>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</si>
  <si>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</si>
  <si>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</si>
  <si>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</si>
  <si>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</si>
  <si>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</si>
  <si>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</si>
  <si>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</si>
  <si>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</si>
  <si>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</si>
  <si>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</si>
  <si>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</si>
  <si>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</si>
  <si>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</si>
  <si>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</si>
  <si>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</si>
  <si>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</si>
  <si>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</si>
  <si>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</si>
  <si>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</si>
  <si>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</si>
  <si>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</si>
  <si>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</si>
  <si>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</si>
  <si>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</si>
  <si>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</si>
  <si>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</si>
  <si>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</si>
  <si>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</si>
  <si>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</si>
  <si>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</si>
  <si>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</si>
  <si>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</si>
  <si>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</si>
  <si>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</si>
  <si>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</si>
  <si>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</si>
  <si>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</si>
  <si>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</si>
  <si>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</si>
  <si>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</si>
  <si>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</si>
  <si>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</si>
  <si>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</si>
  <si>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</si>
  <si>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</si>
  <si>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</si>
  <si>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</si>
  <si>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</si>
  <si>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</si>
  <si>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</si>
  <si>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</si>
  <si>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</si>
  <si>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</si>
  <si>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</si>
  <si>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</si>
  <si>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</si>
  <si>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</si>
  <si>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</si>
  <si>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</si>
  <si>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</si>
  <si>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</si>
  <si>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</si>
  <si>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</si>
  <si>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</si>
  <si>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</si>
  <si>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</si>
  <si>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</si>
  <si>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</si>
  <si>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</si>
  <si>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</si>
  <si>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</si>
  <si>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</si>
  <si>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</si>
  <si>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</si>
  <si>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</si>
  <si>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</si>
  <si>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</si>
  <si>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</si>
  <si>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</si>
  <si>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</si>
  <si>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</si>
  <si>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</si>
  <si>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</si>
  <si>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</si>
  <si>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</si>
  <si>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</si>
  <si>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</si>
  <si>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</si>
  <si>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</si>
  <si>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</si>
  <si>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</si>
  <si>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</si>
  <si>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</si>
  <si>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</si>
  <si>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</si>
  <si>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</si>
  <si>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</si>
  <si>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</si>
  <si>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</si>
  <si>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</si>
  <si>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</si>
  <si>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</si>
  <si>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</si>
  <si>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</si>
  <si>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</si>
  <si>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</si>
  <si>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</si>
  <si>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</si>
  <si>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</si>
  <si>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</si>
  <si>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</si>
  <si>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</si>
  <si>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</si>
  <si>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</si>
  <si>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</si>
  <si>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</si>
  <si>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</si>
  <si>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</si>
  <si>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</si>
  <si>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</si>
  <si>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</si>
  <si>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</si>
  <si>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</si>
  <si>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</si>
  <si>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</si>
  <si>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</si>
  <si>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</si>
  <si>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</si>
  <si>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</si>
  <si>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</si>
  <si>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</si>
  <si>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</si>
  <si>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</si>
  <si>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</si>
  <si>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</si>
  <si>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</si>
  <si>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</si>
  <si>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</si>
  <si>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</si>
  <si>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</si>
  <si>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</si>
  <si>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</si>
  <si>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</si>
  <si>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</si>
  <si>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</si>
  <si>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</si>
  <si>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</si>
  <si>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</si>
  <si>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</si>
  <si>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</si>
  <si>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</si>
  <si>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</si>
  <si>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</si>
  <si>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</si>
  <si>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</si>
  <si>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</si>
  <si>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</si>
  <si>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</si>
  <si>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</si>
  <si>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</si>
  <si>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</si>
  <si>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</si>
  <si>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</si>
  <si>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</si>
  <si>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</si>
  <si>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</si>
  <si>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</si>
  <si>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</si>
  <si>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</si>
  <si>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</si>
  <si>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</si>
  <si>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</si>
  <si>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</si>
  <si>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</si>
  <si>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</si>
  <si>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</si>
  <si>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</si>
  <si>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</si>
  <si>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</si>
  <si>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</si>
  <si>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</si>
  <si>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</si>
  <si>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</si>
  <si>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</si>
  <si>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</si>
  <si>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</si>
  <si>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</si>
  <si>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</si>
  <si>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</si>
  <si>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</si>
  <si>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</si>
  <si>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</si>
  <si>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</si>
  <si>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</si>
  <si>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</si>
  <si>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</si>
  <si>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</si>
  <si>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</si>
  <si>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</si>
  <si>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</si>
  <si>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</si>
  <si>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</si>
  <si>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</si>
  <si>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</si>
  <si>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</si>
  <si>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</si>
  <si>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</si>
  <si>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</si>
  <si>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</si>
  <si>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</si>
  <si>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</si>
  <si>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</si>
  <si>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</si>
  <si>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</si>
  <si>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</si>
  <si>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</si>
  <si>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</si>
  <si>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</si>
  <si>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</si>
  <si>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</si>
  <si>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</si>
  <si>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</si>
  <si>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</si>
  <si>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</si>
  <si>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</si>
  <si>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</si>
  <si>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</si>
  <si>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</si>
  <si>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</si>
  <si>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</si>
  <si>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</si>
  <si>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</si>
  <si>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</si>
  <si>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</si>
  <si>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</si>
  <si>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</si>
  <si>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</si>
  <si>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</si>
  <si>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</si>
  <si>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</si>
  <si>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</si>
  <si>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</si>
  <si>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</si>
  <si>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</si>
  <si>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</si>
  <si>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</si>
  <si>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</si>
  <si>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</si>
  <si>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</si>
  <si>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</si>
  <si>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</si>
  <si>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</si>
  <si>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</si>
  <si>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</si>
  <si>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</si>
  <si>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</si>
  <si>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</si>
  <si>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</si>
  <si>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</si>
  <si>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</si>
  <si>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</si>
  <si>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</si>
  <si>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</si>
  <si>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</si>
  <si>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</si>
  <si>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</si>
  <si>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</si>
  <si>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</si>
  <si>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</si>
  <si>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</si>
  <si>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</si>
  <si>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</si>
  <si>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</si>
  <si>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</si>
  <si>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</si>
  <si>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</si>
  <si>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</si>
  <si>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</si>
  <si>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</si>
  <si>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</si>
  <si>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</si>
  <si>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</si>
  <si>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</si>
  <si>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</si>
  <si>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</si>
  <si>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</si>
  <si>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</si>
  <si>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</si>
  <si>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</si>
  <si>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</si>
  <si>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</si>
  <si>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</si>
  <si>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</si>
  <si>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</si>
  <si>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</si>
  <si>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</si>
  <si>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</si>
  <si>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</si>
  <si>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</si>
  <si>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</si>
  <si>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</si>
  <si>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</si>
  <si>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</si>
  <si>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</si>
  <si>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</si>
  <si>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</si>
  <si>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</si>
  <si>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</si>
  <si>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</si>
  <si>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</si>
  <si>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</si>
  <si>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</si>
  <si>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</si>
  <si>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</si>
  <si>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</si>
  <si>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</si>
  <si>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</si>
  <si>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</si>
  <si>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</si>
  <si>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</si>
  <si>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</si>
  <si>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</si>
  <si>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</si>
  <si>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</si>
  <si>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</si>
  <si>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</si>
  <si>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</si>
  <si>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</si>
  <si>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</si>
  <si>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</si>
  <si>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</si>
  <si>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</si>
  <si>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</si>
  <si>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</si>
  <si>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</si>
  <si>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</si>
  <si>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</si>
  <si>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</si>
  <si>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</si>
  <si>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</si>
  <si>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</si>
  <si>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</si>
  <si>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</si>
  <si>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</si>
  <si>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</si>
  <si>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</si>
  <si>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</si>
  <si>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</si>
  <si>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</si>
  <si>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</si>
  <si>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</si>
  <si>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</si>
  <si>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</si>
  <si>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</si>
  <si>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</si>
  <si>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</si>
  <si>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</si>
  <si>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</si>
  <si>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</si>
  <si>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</si>
  <si>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</si>
  <si>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</si>
  <si>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</si>
  <si>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</si>
  <si>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</si>
  <si>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</si>
  <si>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</si>
  <si>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</si>
  <si>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</si>
  <si>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</si>
  <si>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</si>
  <si>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</si>
  <si>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</si>
  <si>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</si>
  <si>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</si>
  <si>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</si>
  <si>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</si>
  <si>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</si>
  <si>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</si>
  <si>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</si>
  <si>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</si>
  <si>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</si>
  <si>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</si>
  <si>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</si>
  <si>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</si>
  <si>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</si>
  <si>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</si>
  <si>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</si>
  <si>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</si>
  <si>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</si>
  <si>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</si>
  <si>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</si>
  <si>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</si>
  <si>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</si>
  <si>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</si>
  <si>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</si>
  <si>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</si>
  <si>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</si>
  <si>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</si>
  <si>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</si>
  <si>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</si>
  <si>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</si>
  <si>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</si>
  <si>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</si>
  <si>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</si>
  <si>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</si>
  <si>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</si>
  <si>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</si>
  <si>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</si>
  <si>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</si>
  <si>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</si>
  <si>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</si>
  <si>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</si>
  <si>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</si>
  <si>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</si>
  <si>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</si>
  <si>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</si>
  <si>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</si>
  <si>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</si>
  <si>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</si>
  <si>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</si>
  <si>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</si>
  <si>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</si>
  <si>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</si>
  <si>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</si>
  <si>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</si>
  <si>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</si>
  <si>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</si>
  <si>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</si>
  <si>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</si>
  <si>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</si>
  <si>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</si>
  <si>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</si>
  <si>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</si>
  <si>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</si>
  <si>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</si>
  <si>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</si>
  <si>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</si>
  <si>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</si>
  <si>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</si>
  <si>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</si>
  <si>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</si>
  <si>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</si>
  <si>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</si>
  <si>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</si>
  <si>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</si>
  <si>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</si>
  <si>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</si>
  <si>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</si>
  <si>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</si>
  <si>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</si>
  <si>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</si>
  <si>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</si>
  <si>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</si>
  <si>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</si>
  <si>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</si>
  <si>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</si>
  <si>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</si>
  <si>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</si>
  <si>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</si>
  <si>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</si>
  <si>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</si>
  <si>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</si>
  <si>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</si>
  <si>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</si>
  <si>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</si>
  <si>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</si>
  <si>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</si>
  <si>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</si>
  <si>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</si>
  <si>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</si>
  <si>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</si>
  <si>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</si>
  <si>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</si>
  <si>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</si>
  <si>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</si>
  <si>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</si>
  <si>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</si>
  <si>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</si>
  <si>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</si>
  <si>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</si>
  <si>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</si>
  <si>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</si>
  <si>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</si>
  <si>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</si>
  <si>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</si>
  <si>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</si>
  <si>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</si>
  <si>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</si>
  <si>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</si>
  <si>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</si>
  <si>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</si>
  <si>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</si>
  <si>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</si>
  <si>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</si>
  <si>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</si>
  <si>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</si>
  <si>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</si>
  <si>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</si>
  <si>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</si>
  <si>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</si>
  <si>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</si>
  <si>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</si>
  <si>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</si>
  <si>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</si>
  <si>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</si>
  <si>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</si>
  <si>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</si>
  <si>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</si>
  <si>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</si>
  <si>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</si>
  <si>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</si>
  <si>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</si>
  <si>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</si>
  <si>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</si>
  <si>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</si>
  <si>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</si>
  <si>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</si>
  <si>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</si>
  <si>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</si>
  <si>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</si>
  <si>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</si>
  <si>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</si>
  <si>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</si>
  <si>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</si>
  <si>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</si>
  <si>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</si>
  <si>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</si>
  <si>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</si>
  <si>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</si>
  <si>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</si>
  <si>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</si>
  <si>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</si>
  <si>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</si>
  <si>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</si>
  <si>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</si>
  <si>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</si>
  <si>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</si>
  <si>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</si>
  <si>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</si>
  <si>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</si>
  <si>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</si>
  <si>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</si>
  <si>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</si>
  <si>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</si>
  <si>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</si>
  <si>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</si>
  <si>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</si>
  <si>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</si>
  <si>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</si>
  <si>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</si>
  <si>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</si>
  <si>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</si>
  <si>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</si>
  <si>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</si>
  <si>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</si>
  <si>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</si>
  <si>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</si>
  <si>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</si>
  <si>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</si>
  <si>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</si>
  <si>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</si>
  <si>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</si>
  <si>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</si>
  <si>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</si>
  <si>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</si>
  <si>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</si>
  <si>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</si>
  <si>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</si>
  <si>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</si>
  <si>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</si>
  <si>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</si>
  <si>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</si>
  <si>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</si>
  <si>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</si>
  <si>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</si>
  <si>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</si>
  <si>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</si>
  <si>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</si>
  <si>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</si>
  <si>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</si>
  <si>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</si>
  <si>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</si>
  <si>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</si>
  <si>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</si>
  <si>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</si>
  <si>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</si>
  <si>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</si>
  <si>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</si>
  <si>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</si>
  <si>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</si>
  <si>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</si>
  <si>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</si>
  <si>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</si>
  <si>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</si>
  <si>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</si>
  <si>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</si>
  <si>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</si>
  <si>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</si>
  <si>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</si>
  <si>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</si>
  <si>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</si>
  <si>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</si>
  <si>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</si>
  <si>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</si>
  <si>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</si>
  <si>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</si>
  <si>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</si>
  <si>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</si>
  <si>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</si>
  <si>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</si>
  <si>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</si>
  <si>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</si>
  <si>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</si>
  <si>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</si>
  <si>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</si>
  <si>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</si>
  <si>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</si>
  <si>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</si>
  <si>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</si>
  <si>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</si>
  <si>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</si>
  <si>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</si>
  <si>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</si>
  <si>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</si>
  <si>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</si>
  <si>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</si>
  <si>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</si>
  <si>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</si>
  <si>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</si>
  <si>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</si>
  <si>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</si>
  <si>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</si>
  <si>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</si>
  <si>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</si>
  <si>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</si>
  <si>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</si>
  <si>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</si>
  <si>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</si>
  <si>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</si>
  <si>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</si>
  <si>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</si>
  <si>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</si>
  <si>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</si>
  <si>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</si>
  <si>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</si>
  <si>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</si>
  <si>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</si>
  <si>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</si>
  <si>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</si>
  <si>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</si>
  <si>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</si>
  <si>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</si>
  <si>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</si>
  <si>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</si>
  <si>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</si>
  <si>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</si>
  <si>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</si>
  <si>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</si>
  <si>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</si>
  <si>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</si>
  <si>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</si>
  <si>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</si>
  <si>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</si>
  <si>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</si>
  <si>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</si>
  <si>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</si>
  <si>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</si>
  <si>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</si>
  <si>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</si>
  <si>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</si>
  <si>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</si>
  <si>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</si>
  <si>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</si>
  <si>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</si>
  <si>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</si>
  <si>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</si>
  <si>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</si>
  <si>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</si>
  <si>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</si>
  <si>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</si>
  <si>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</si>
  <si>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</si>
  <si>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</si>
  <si>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</si>
  <si>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</si>
  <si>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</si>
  <si>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</si>
  <si>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</si>
  <si>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</si>
  <si>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</si>
  <si>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</si>
  <si>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</si>
  <si>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</si>
  <si>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</si>
  <si>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</si>
  <si>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</si>
  <si>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</si>
  <si>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</si>
  <si>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</si>
  <si>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</si>
  <si>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</si>
  <si>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</si>
  <si>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</si>
  <si>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</si>
  <si>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</si>
  <si>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</si>
  <si>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</si>
  <si>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</si>
  <si>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</si>
  <si>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</si>
  <si>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</si>
  <si>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</si>
  <si>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</si>
  <si>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</si>
  <si>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</si>
  <si>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</si>
  <si>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</si>
  <si>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</si>
  <si>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</si>
  <si>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</si>
  <si>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</si>
  <si>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</si>
  <si>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</si>
  <si>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</si>
  <si>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</si>
  <si>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</si>
  <si>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</si>
  <si>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</si>
  <si>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</si>
  <si>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</si>
  <si>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</si>
  <si>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</si>
  <si>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</si>
  <si>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</si>
  <si>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</si>
  <si>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</si>
  <si>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</si>
  <si>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</si>
  <si>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</si>
  <si>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</si>
  <si>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</si>
  <si>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</si>
  <si>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</si>
  <si>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</si>
  <si>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</si>
  <si>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</si>
  <si>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</si>
  <si>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</si>
  <si>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</si>
  <si>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</si>
  <si>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</si>
  <si>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</si>
  <si>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</si>
  <si>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</si>
  <si>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</si>
  <si>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</si>
  <si>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</si>
  <si>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</si>
  <si>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</si>
  <si>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</si>
  <si>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</si>
  <si>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</si>
  <si>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</si>
  <si>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</si>
  <si>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</si>
  <si>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</si>
  <si>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</si>
  <si>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</si>
  <si>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</si>
  <si>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</si>
  <si>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</si>
  <si>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</si>
  <si>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</si>
  <si>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</si>
  <si>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</si>
  <si>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</si>
  <si>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</si>
  <si>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</si>
  <si>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</si>
  <si>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</si>
  <si>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</si>
  <si>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</si>
  <si>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</si>
  <si>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</si>
  <si>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</si>
  <si>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</si>
  <si>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</si>
  <si>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</si>
  <si>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</si>
  <si>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</si>
  <si>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</si>
  <si>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</si>
  <si>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</si>
  <si>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</si>
  <si>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</si>
  <si>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</si>
  <si>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</si>
  <si>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</si>
  <si>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</si>
  <si>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</si>
  <si>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</si>
  <si>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</si>
  <si>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</si>
  <si>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</si>
  <si>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</si>
  <si>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</si>
  <si>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</si>
  <si>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</si>
  <si>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</si>
  <si>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</si>
  <si>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</si>
  <si>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</si>
  <si>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</si>
  <si>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</si>
  <si>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</si>
  <si>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</si>
  <si>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</si>
  <si>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</si>
  <si>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</si>
  <si>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</si>
  <si>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</si>
  <si>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</si>
  <si>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</si>
  <si>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</si>
  <si>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</si>
  <si>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</si>
  <si>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</si>
  <si>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</si>
  <si>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</si>
  <si>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</si>
  <si>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</si>
  <si>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</si>
  <si>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</si>
  <si>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</si>
  <si>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</si>
  <si>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</si>
  <si>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</si>
  <si>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</si>
  <si>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</si>
  <si>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</si>
  <si>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</si>
  <si>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</si>
  <si>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</si>
  <si>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</si>
  <si>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</si>
  <si>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</si>
  <si>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</si>
  <si>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</si>
  <si>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</si>
  <si>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</si>
  <si>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</si>
  <si>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</si>
  <si>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</si>
  <si>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</si>
  <si>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</si>
  <si>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</si>
  <si>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</si>
  <si>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</si>
  <si>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</si>
  <si>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</si>
  <si>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</si>
  <si>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</si>
  <si>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</si>
  <si>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</si>
  <si>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</si>
  <si>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</si>
  <si>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</si>
  <si>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</si>
  <si>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</si>
  <si>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</si>
  <si>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</si>
  <si>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</si>
  <si>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</si>
  <si>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</si>
  <si>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</si>
  <si>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</si>
  <si>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</si>
  <si>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</si>
  <si>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</si>
  <si>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</si>
  <si>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</si>
  <si>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</si>
  <si>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</si>
  <si>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</si>
  <si>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</si>
  <si>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</si>
  <si>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</si>
  <si>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</si>
  <si>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</si>
  <si>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</si>
  <si>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</si>
  <si>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</si>
  <si>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</si>
  <si>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</si>
  <si>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</si>
  <si>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</si>
  <si>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</si>
  <si>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</si>
  <si>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</si>
  <si>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</si>
  <si>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</si>
  <si>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</si>
  <si>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</si>
  <si>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</si>
  <si>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</si>
  <si>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</si>
  <si>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</si>
  <si>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</si>
  <si>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</si>
  <si>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</si>
  <si>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</si>
  <si>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</si>
  <si>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</si>
  <si>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</si>
  <si>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</si>
  <si>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</si>
  <si>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</si>
  <si>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</si>
  <si>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</si>
  <si>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</si>
  <si>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</si>
  <si>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</si>
  <si>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</si>
  <si>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</si>
  <si>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</si>
  <si>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</si>
  <si>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</si>
  <si>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</si>
  <si>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</si>
  <si>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</si>
  <si>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</si>
  <si>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</si>
  <si>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</si>
  <si>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</si>
  <si>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</si>
  <si>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</si>
  <si>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</si>
  <si>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</si>
  <si>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</si>
  <si>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</si>
  <si>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</si>
  <si>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</si>
  <si>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</si>
  <si>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</si>
  <si>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</si>
  <si>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</si>
  <si>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</si>
  <si>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</si>
  <si>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</si>
  <si>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</si>
  <si>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</si>
  <si>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</si>
  <si>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</si>
  <si>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</si>
  <si>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</si>
  <si>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</si>
  <si>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</si>
  <si>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</si>
  <si>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</si>
  <si>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</si>
  <si>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</si>
  <si>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</si>
  <si>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</si>
  <si>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</si>
  <si>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</si>
  <si>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</si>
  <si>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</si>
  <si>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</si>
  <si>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</si>
  <si>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</si>
  <si>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</si>
  <si>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</si>
  <si>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</si>
  <si>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</si>
  <si>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</si>
  <si>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</si>
  <si>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</si>
  <si>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</si>
  <si>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</si>
  <si>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</si>
  <si>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</si>
  <si>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</si>
  <si>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</si>
  <si>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</si>
  <si>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</si>
  <si>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</si>
  <si>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</si>
  <si>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</si>
  <si>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</si>
  <si>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</si>
  <si>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</si>
  <si>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</si>
  <si>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</si>
  <si>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</si>
  <si>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</si>
  <si>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</si>
  <si>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</si>
  <si>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</si>
  <si>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</si>
  <si>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</si>
  <si>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</si>
  <si>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</si>
  <si>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</si>
  <si>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</si>
  <si>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</si>
  <si>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</si>
  <si>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</si>
  <si>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</si>
  <si>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</si>
  <si>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</si>
  <si>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</si>
  <si>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</si>
  <si>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</si>
  <si>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</si>
  <si>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</si>
  <si>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</si>
  <si>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</si>
  <si>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</si>
  <si>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</si>
  <si>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</si>
  <si>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</si>
  <si>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</si>
  <si>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</si>
  <si>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</si>
  <si>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</si>
  <si>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</si>
  <si>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</si>
  <si>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</si>
  <si>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</si>
  <si>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</si>
  <si>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</si>
  <si>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</si>
  <si>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</si>
  <si>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</si>
  <si>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</si>
  <si>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</si>
  <si>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</si>
  <si>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</si>
  <si>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</si>
  <si>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</si>
  <si>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</si>
  <si>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</si>
  <si>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</si>
  <si>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</si>
  <si>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</si>
  <si>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</si>
  <si>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</si>
  <si>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</si>
  <si>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</si>
  <si>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</si>
  <si>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</si>
  <si>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</si>
  <si>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</si>
  <si>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</si>
  <si>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</si>
  <si>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</si>
  <si>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</si>
  <si>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</si>
  <si>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</si>
  <si>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</si>
  <si>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</si>
  <si>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</si>
  <si>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</si>
  <si>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</si>
  <si>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</si>
  <si>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</si>
  <si>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</si>
  <si>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</si>
  <si>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</si>
  <si>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</si>
  <si>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</si>
  <si>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</si>
  <si>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</si>
  <si>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</si>
  <si>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</si>
  <si>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</si>
  <si>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</si>
  <si>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</si>
  <si>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</si>
  <si>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</si>
  <si>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</si>
  <si>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</si>
  <si>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</si>
  <si>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</si>
  <si>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</si>
  <si>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</si>
  <si>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</si>
  <si>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</si>
  <si>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</si>
  <si>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</si>
  <si>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</si>
  <si>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</si>
  <si>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</si>
  <si>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</si>
  <si>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</si>
  <si>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</si>
  <si>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</si>
  <si>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</si>
  <si>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</si>
  <si>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</si>
  <si>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</si>
  <si>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</si>
  <si>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</si>
  <si>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</si>
  <si>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</si>
  <si>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</si>
  <si>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</si>
  <si>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</si>
  <si>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</si>
  <si>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</si>
  <si>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</si>
  <si>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</si>
  <si>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</si>
  <si>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</si>
  <si>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</si>
  <si>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</si>
  <si>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</si>
  <si>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</si>
  <si>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</si>
  <si>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</si>
  <si>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</si>
  <si>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</si>
  <si>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</si>
  <si>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</si>
  <si>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</si>
  <si>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</si>
  <si>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</si>
  <si>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</si>
  <si>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</si>
  <si>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</si>
  <si>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</si>
  <si>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</si>
  <si>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</si>
  <si>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</si>
  <si>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</si>
  <si>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</si>
  <si>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</si>
  <si>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</si>
  <si>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</si>
  <si>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</si>
  <si>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</si>
  <si>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</si>
  <si>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</si>
  <si>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</si>
  <si>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</si>
  <si>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</si>
  <si>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</si>
  <si>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</si>
  <si>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</si>
  <si>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</si>
  <si>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</si>
  <si>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</si>
  <si>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</si>
  <si>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</si>
  <si>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</si>
  <si>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</si>
  <si>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</si>
  <si>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</si>
  <si>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</si>
  <si>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</si>
  <si>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</si>
  <si>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</si>
  <si>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</si>
  <si>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</si>
  <si>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</si>
  <si>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</si>
  <si>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</si>
  <si>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</si>
  <si>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</si>
  <si>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</si>
  <si>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</si>
  <si>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</si>
  <si>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</si>
  <si>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</si>
  <si>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</si>
  <si>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</si>
  <si>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</si>
  <si>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</si>
  <si>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</si>
  <si>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</si>
  <si>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</si>
  <si>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</si>
  <si>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</si>
  <si>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</si>
  <si>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</si>
  <si>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</si>
  <si>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</si>
  <si>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</si>
  <si>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</si>
  <si>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</si>
  <si>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</si>
  <si>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</si>
  <si>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</si>
  <si>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</si>
  <si>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</si>
  <si>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</si>
  <si>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</si>
  <si>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</si>
  <si>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</si>
  <si>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</si>
  <si>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</si>
  <si>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</si>
  <si>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</si>
  <si>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</si>
  <si>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</si>
  <si>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</si>
  <si>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</si>
  <si>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</si>
  <si>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</si>
  <si>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</si>
  <si>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</si>
  <si>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</si>
  <si>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</si>
  <si>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</si>
  <si>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</si>
  <si>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</si>
  <si>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</si>
  <si>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</si>
  <si>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</si>
  <si>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</si>
  <si>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</si>
  <si>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</si>
  <si>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</si>
  <si>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</si>
  <si>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</si>
  <si>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</si>
  <si>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</si>
  <si>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</si>
  <si>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</si>
  <si>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</si>
  <si>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</si>
  <si>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</si>
  <si>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</si>
  <si>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</si>
  <si>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</si>
  <si>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</si>
  <si>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</si>
  <si>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</si>
  <si>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</si>
  <si>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</si>
  <si>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</si>
  <si>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</si>
  <si>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</si>
  <si>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</si>
  <si>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</si>
  <si>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</si>
  <si>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</si>
  <si>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</si>
  <si>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</si>
  <si>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</si>
  <si>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</si>
  <si>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</si>
  <si>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</si>
  <si>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</si>
  <si>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</si>
  <si>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</si>
  <si>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</si>
  <si>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</si>
  <si>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</si>
  <si>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</si>
  <si>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</si>
  <si>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</si>
  <si>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</si>
  <si>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</si>
  <si>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</si>
  <si>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</si>
  <si>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</si>
  <si>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</si>
  <si>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</si>
  <si>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</si>
  <si>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</si>
  <si>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</si>
  <si>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</si>
  <si>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</si>
  <si>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</si>
  <si>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</si>
  <si>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</si>
  <si>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</si>
  <si>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</si>
  <si>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</si>
  <si>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</si>
  <si>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</si>
  <si>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</si>
  <si>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</si>
  <si>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</si>
  <si>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</si>
  <si>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</si>
  <si>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</si>
  <si>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</si>
  <si>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</si>
  <si>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</si>
  <si>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</si>
  <si>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</si>
  <si>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</si>
  <si>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</si>
  <si>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</si>
  <si>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</si>
  <si>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</si>
  <si>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</si>
  <si>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</si>
  <si>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</si>
  <si>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</si>
  <si>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</si>
  <si>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</si>
  <si>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</si>
  <si>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</si>
  <si>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</si>
  <si>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</si>
  <si>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</si>
  <si>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</si>
  <si>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</si>
  <si>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</si>
  <si>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</si>
  <si>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</si>
  <si>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</si>
  <si>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</si>
  <si>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</si>
  <si>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</si>
  <si>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</si>
  <si>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</si>
  <si>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</si>
  <si>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</si>
  <si>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</si>
  <si>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</si>
  <si>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</si>
  <si>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</si>
  <si>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</si>
  <si>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</si>
  <si>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</si>
  <si>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</si>
  <si>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</si>
  <si>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</si>
  <si>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</si>
  <si>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</si>
  <si>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</si>
  <si>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</si>
  <si>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</si>
  <si>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</si>
  <si>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</si>
  <si>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</si>
  <si>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</si>
  <si>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</si>
  <si>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</si>
  <si>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</si>
  <si>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</si>
  <si>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</si>
  <si>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</si>
  <si>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</si>
  <si>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</si>
  <si>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</si>
  <si>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</si>
  <si>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</si>
  <si>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</si>
  <si>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</si>
  <si>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</si>
  <si>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</si>
  <si>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</si>
  <si>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</si>
  <si>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</si>
  <si>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</si>
  <si>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</si>
  <si>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</si>
  <si>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</si>
  <si>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</si>
  <si>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</si>
  <si>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</si>
  <si>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</si>
  <si>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</si>
  <si>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</si>
  <si>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</si>
  <si>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</si>
  <si>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</si>
  <si>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</si>
  <si>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</si>
  <si>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</si>
  <si>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</si>
  <si>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</si>
  <si>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</si>
  <si>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</si>
  <si>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</si>
  <si>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</si>
  <si>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</si>
  <si>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</si>
  <si>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</si>
  <si>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</si>
  <si>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</si>
  <si>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</si>
  <si>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</si>
  <si>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</si>
  <si>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</si>
  <si>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</si>
  <si>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</si>
  <si>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</si>
  <si>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</si>
  <si>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</si>
  <si>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</si>
  <si>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</si>
  <si>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</si>
  <si>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</si>
  <si>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</si>
  <si>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</si>
  <si>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</si>
  <si>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</si>
  <si>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</si>
  <si>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</si>
  <si>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</si>
  <si>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</si>
  <si>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</si>
  <si>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</si>
  <si>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</si>
  <si>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</si>
  <si>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</si>
  <si>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</si>
  <si>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</si>
  <si>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</si>
  <si>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</si>
  <si>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</si>
  <si>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</si>
  <si>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</si>
  <si>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</si>
  <si>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</si>
  <si>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</si>
  <si>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</si>
  <si>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</si>
  <si>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</si>
  <si>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</si>
  <si>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</si>
  <si>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</si>
  <si>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</si>
  <si>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</si>
  <si>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</si>
  <si>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</si>
  <si>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</si>
  <si>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</si>
  <si>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</si>
  <si>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</si>
  <si>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</si>
  <si>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</si>
  <si>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</si>
  <si>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</si>
  <si>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</si>
  <si>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</si>
  <si>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</si>
  <si>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</si>
  <si>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</si>
  <si>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</si>
  <si>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</si>
  <si>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</si>
  <si>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</si>
  <si>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</si>
  <si>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</si>
  <si>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</si>
  <si>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</si>
  <si>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</si>
  <si>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</si>
  <si>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</si>
  <si>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</si>
  <si>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</si>
  <si>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</si>
  <si>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</si>
  <si>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</si>
  <si>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</si>
  <si>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</si>
  <si>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</si>
  <si>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</si>
  <si>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</si>
  <si>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</si>
  <si>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</si>
  <si>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</si>
  <si>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</si>
  <si>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</si>
  <si>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</si>
  <si>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</si>
  <si>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</si>
  <si>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</si>
  <si>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</si>
  <si>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</si>
  <si>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</si>
  <si>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</si>
  <si>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</si>
  <si>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</si>
  <si>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</si>
  <si>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</si>
  <si>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</si>
  <si>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</si>
  <si>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</si>
  <si>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</si>
  <si>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</si>
  <si>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</si>
  <si>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</si>
  <si>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</si>
  <si>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</si>
  <si>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</si>
  <si>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</si>
  <si>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</si>
  <si>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</si>
  <si>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</si>
  <si>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</si>
  <si>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</si>
  <si>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</si>
  <si>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</si>
  <si>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</si>
  <si>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</si>
  <si>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</si>
  <si>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</si>
  <si>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</si>
  <si>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</si>
  <si>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</si>
  <si>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</si>
  <si>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</si>
  <si>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</si>
  <si>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</si>
  <si>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</si>
  <si>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</si>
  <si>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</si>
  <si>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</si>
  <si>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</si>
  <si>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</si>
  <si>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</si>
  <si>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</si>
  <si>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</si>
  <si>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</si>
  <si>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</si>
  <si>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</si>
  <si>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</si>
  <si>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</si>
  <si>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</si>
  <si>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</si>
  <si>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</si>
  <si>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</si>
  <si>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</si>
  <si>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</si>
  <si>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</si>
  <si>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</si>
  <si>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</si>
  <si>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</si>
  <si>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</si>
  <si>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</si>
  <si>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</si>
  <si>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</si>
  <si>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</si>
  <si>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</si>
  <si>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</si>
  <si>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</si>
  <si>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</si>
  <si>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</si>
  <si>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</si>
  <si>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</si>
  <si>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</si>
  <si>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</si>
  <si>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</si>
  <si>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</si>
  <si>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</si>
  <si>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</si>
  <si>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</si>
  <si>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</si>
  <si>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</si>
  <si>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</si>
  <si>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</si>
  <si>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</si>
  <si>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</si>
  <si>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</si>
  <si>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</si>
  <si>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</si>
  <si>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</si>
  <si>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</si>
  <si>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</si>
  <si>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</si>
  <si>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</si>
  <si>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</si>
  <si>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</si>
  <si>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</si>
  <si>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</si>
  <si>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</si>
  <si>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</si>
  <si>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</si>
  <si>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</si>
  <si>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</si>
  <si>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</si>
  <si>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</si>
  <si>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</si>
  <si>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</si>
  <si>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</si>
  <si>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</si>
  <si>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</si>
  <si>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</si>
  <si>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</si>
  <si>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</si>
  <si>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</si>
  <si>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</si>
  <si>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</si>
  <si>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</si>
  <si>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</si>
  <si>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</si>
  <si>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</si>
  <si>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</si>
  <si>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</si>
  <si>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</si>
  <si>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</si>
  <si>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</si>
  <si>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</si>
  <si>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</si>
  <si>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</si>
  <si>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</si>
  <si>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</si>
  <si>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</si>
  <si>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</si>
  <si>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</si>
  <si>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</si>
  <si>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</si>
  <si>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</si>
  <si>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</si>
  <si>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</si>
  <si>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</si>
  <si>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</si>
  <si>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</si>
  <si>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</si>
  <si>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</si>
  <si>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</si>
  <si>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</si>
  <si>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</si>
  <si>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</si>
  <si>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</si>
  <si>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</si>
  <si>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</si>
  <si>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</si>
  <si>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</si>
  <si>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</si>
  <si>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</si>
  <si>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</si>
  <si>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</si>
  <si>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</si>
  <si>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</si>
  <si>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</si>
  <si>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</si>
  <si>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</si>
  <si>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</si>
  <si>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</si>
  <si>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</si>
  <si>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</si>
  <si>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</si>
  <si>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</si>
  <si>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</si>
  <si>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</si>
  <si>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</si>
  <si>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</si>
  <si>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</si>
  <si>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</si>
  <si>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</si>
  <si>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</si>
  <si>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</si>
  <si>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</si>
  <si>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</si>
  <si>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</si>
  <si>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</si>
  <si>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</si>
  <si>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</si>
  <si>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</si>
  <si>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</si>
  <si>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</si>
  <si>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</si>
  <si>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</si>
  <si>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</si>
  <si>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</si>
  <si>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</si>
  <si>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</si>
  <si>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</si>
  <si>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</si>
  <si>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</si>
  <si>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</si>
  <si>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</si>
  <si>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</si>
  <si>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</si>
  <si>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</si>
  <si>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</si>
  <si>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</si>
  <si>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</si>
  <si>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</si>
  <si>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</si>
  <si>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</si>
  <si>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</si>
  <si>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</si>
  <si>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</si>
  <si>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</si>
  <si>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</si>
  <si>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</si>
  <si>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</si>
  <si>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</si>
  <si>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</si>
  <si>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</si>
  <si>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</si>
  <si>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</si>
  <si>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</si>
  <si>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</si>
  <si>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</si>
  <si>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</si>
  <si>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</si>
  <si>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</si>
  <si>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</si>
  <si>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</si>
  <si>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</si>
  <si>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</si>
  <si>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</si>
  <si>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</si>
  <si>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</si>
  <si>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</si>
  <si>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</si>
  <si>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</si>
  <si>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</si>
  <si>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</si>
  <si>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</si>
  <si>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</si>
  <si>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</si>
  <si>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</si>
  <si>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</si>
  <si>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</si>
  <si>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</si>
  <si>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</si>
  <si>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</si>
  <si>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</si>
  <si>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</si>
  <si>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</si>
  <si>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</si>
  <si>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</si>
  <si>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</si>
  <si>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</si>
  <si>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</si>
  <si>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</si>
  <si>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</si>
  <si>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</si>
  <si>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</si>
  <si>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</si>
  <si>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</si>
  <si>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</si>
  <si>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</si>
  <si>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</si>
  <si>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</si>
  <si>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</si>
  <si>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</si>
  <si>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</si>
  <si>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</si>
  <si>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</si>
  <si>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</si>
  <si>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</si>
  <si>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</si>
  <si>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</si>
  <si>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</si>
  <si>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</si>
  <si>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</si>
  <si>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</si>
  <si>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</si>
  <si>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</si>
  <si>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</si>
  <si>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</si>
  <si>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</si>
  <si>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</si>
  <si>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</si>
  <si>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</si>
  <si>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</si>
  <si>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</si>
  <si>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</si>
  <si>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</si>
  <si>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</si>
  <si>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</si>
  <si>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</si>
  <si>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</si>
  <si>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</si>
  <si>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</si>
  <si>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</si>
  <si>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</si>
  <si>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</si>
  <si>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</si>
  <si>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</si>
  <si>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</si>
  <si>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</si>
  <si>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</si>
  <si>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</si>
  <si>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</si>
  <si>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</si>
  <si>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</si>
  <si>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</si>
  <si>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</si>
  <si>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</si>
  <si>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</si>
  <si>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</si>
  <si>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</si>
  <si>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</si>
  <si>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</si>
  <si>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</si>
  <si>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</si>
  <si>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</si>
  <si>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</si>
  <si>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</si>
  <si>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</si>
  <si>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</si>
  <si>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</si>
  <si>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</si>
  <si>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</si>
  <si>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</si>
  <si>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</si>
  <si>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</si>
  <si>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</si>
  <si>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</si>
  <si>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</si>
  <si>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</si>
  <si>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</si>
  <si>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</si>
  <si>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</si>
  <si>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</si>
  <si>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</si>
  <si>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</si>
  <si>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</si>
  <si>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</si>
  <si>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</si>
  <si>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</si>
  <si>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</si>
  <si>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</si>
  <si>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</si>
  <si>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</si>
  <si>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</si>
  <si>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</si>
  <si>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</si>
  <si>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</si>
  <si>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</si>
  <si>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</si>
  <si>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</si>
  <si>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</si>
  <si>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</si>
  <si>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</si>
  <si>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</si>
  <si>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</si>
  <si>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</si>
  <si>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</si>
  <si>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</si>
  <si>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</si>
  <si>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</si>
  <si>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</si>
  <si>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</si>
  <si>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</si>
  <si>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</si>
  <si>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</si>
  <si>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</si>
  <si>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</si>
  <si>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</si>
  <si>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</si>
  <si>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</si>
  <si>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</si>
  <si>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</si>
  <si>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</si>
  <si>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</si>
  <si>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</si>
  <si>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</si>
  <si>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</si>
  <si>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</si>
  <si>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</si>
  <si>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</si>
  <si>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</si>
  <si>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</si>
  <si>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</si>
  <si>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</si>
  <si>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</si>
  <si>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</si>
  <si>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</si>
  <si>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</si>
  <si>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</si>
  <si>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</si>
  <si>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</si>
  <si>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</si>
  <si>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</si>
  <si>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</si>
  <si>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</si>
  <si>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</si>
  <si>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</si>
  <si>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</si>
  <si>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</si>
  <si>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</si>
  <si>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</si>
  <si>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</si>
  <si>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</si>
  <si>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</si>
  <si>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</si>
  <si>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</si>
  <si>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</si>
  <si>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</si>
  <si>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</si>
  <si>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</si>
  <si>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</si>
  <si>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</si>
  <si>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</si>
  <si>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</si>
  <si>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</si>
  <si>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</si>
  <si>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</si>
  <si>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</si>
  <si>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</si>
  <si>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</si>
  <si>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</si>
  <si>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</si>
  <si>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</si>
  <si>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</si>
  <si>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</si>
  <si>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</si>
  <si>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</si>
  <si>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</si>
  <si>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</si>
  <si>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</si>
  <si>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</si>
  <si>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</si>
  <si>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</si>
  <si>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</si>
  <si>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</si>
  <si>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</si>
  <si>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</si>
  <si>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</si>
  <si>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</si>
  <si>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</si>
  <si>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</si>
  <si>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</si>
  <si>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</si>
  <si>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</si>
  <si>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</si>
  <si>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</si>
  <si>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</si>
  <si>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</si>
  <si>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</si>
  <si>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</si>
  <si>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</si>
  <si>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</si>
  <si>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</si>
  <si>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</si>
  <si>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</si>
  <si>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</si>
  <si>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</si>
  <si>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</si>
  <si>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</si>
  <si>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</si>
  <si>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</si>
  <si>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</si>
  <si>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</si>
  <si>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</si>
  <si>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</si>
  <si>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</si>
  <si>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</si>
  <si>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</si>
  <si>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</si>
  <si>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</si>
  <si>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</si>
  <si>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</si>
  <si>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</si>
  <si>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</si>
  <si>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</si>
  <si>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</si>
  <si>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</si>
  <si>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</si>
  <si>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</si>
  <si>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</si>
  <si>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</si>
  <si>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</si>
  <si>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</si>
  <si>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</si>
  <si>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</si>
  <si>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</si>
  <si>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</si>
  <si>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</si>
  <si>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</si>
  <si>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</si>
  <si>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</si>
  <si>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</si>
  <si>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</si>
  <si>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</si>
  <si>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</si>
  <si>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</si>
  <si>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</si>
  <si>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</si>
  <si>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</si>
  <si>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</si>
  <si>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</si>
  <si>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</si>
  <si>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</si>
  <si>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</si>
  <si>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</si>
  <si>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</si>
  <si>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</si>
  <si>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</si>
  <si>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</si>
  <si>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</si>
  <si>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</si>
  <si>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</si>
  <si>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</si>
  <si>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</si>
  <si>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</si>
  <si>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</si>
  <si>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</si>
  <si>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</si>
  <si>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</si>
  <si>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</si>
  <si>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</si>
  <si>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</si>
  <si>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</si>
  <si>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</si>
  <si>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</si>
  <si>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</si>
  <si>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</si>
  <si>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</si>
  <si>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</si>
  <si>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</si>
  <si>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</si>
  <si>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</si>
  <si>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</si>
  <si>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</si>
  <si>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</si>
  <si>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</si>
  <si>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</si>
  <si>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</si>
  <si>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</si>
  <si>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</si>
  <si>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</si>
  <si>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</si>
  <si>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</si>
  <si>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</si>
  <si>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</si>
  <si>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</si>
  <si>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</si>
  <si>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</si>
  <si>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</si>
  <si>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</si>
  <si>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</si>
  <si>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</si>
  <si>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</si>
  <si>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</si>
  <si>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</si>
  <si>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</si>
  <si>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</si>
  <si>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</si>
  <si>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</si>
  <si>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</si>
  <si>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</si>
  <si>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</si>
  <si>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</si>
  <si>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</si>
  <si>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</si>
  <si>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</si>
  <si>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</si>
  <si>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</si>
  <si>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</si>
  <si>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</si>
  <si>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</si>
  <si>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</si>
  <si>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</si>
  <si>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</si>
  <si>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</si>
  <si>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</si>
  <si>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</si>
  <si>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</si>
  <si>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</si>
  <si>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</si>
  <si>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</si>
  <si>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</si>
  <si>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</si>
  <si>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</si>
  <si>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</si>
  <si>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</si>
  <si>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</si>
  <si>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</si>
  <si>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</si>
  <si>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</si>
  <si>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</si>
  <si>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</si>
  <si>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</si>
  <si>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</si>
  <si>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</si>
  <si>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</si>
  <si>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</si>
  <si>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</si>
  <si>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</si>
  <si>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</si>
  <si>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</si>
  <si>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</si>
  <si>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</si>
  <si>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</si>
  <si>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</si>
  <si>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</si>
  <si>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</si>
  <si>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</si>
  <si>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</si>
  <si>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</si>
  <si>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</si>
  <si>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</si>
  <si>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</si>
  <si>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</si>
  <si>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</si>
  <si>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</si>
  <si>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</si>
  <si>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</si>
  <si>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</si>
  <si>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</si>
  <si>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</si>
  <si>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</si>
  <si>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</si>
  <si>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</si>
  <si>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</si>
  <si>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</si>
  <si>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</si>
  <si>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</si>
  <si>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</si>
  <si>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</si>
  <si>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</si>
  <si>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</si>
  <si>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</si>
  <si>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</si>
  <si>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</si>
  <si>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</si>
  <si>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</si>
  <si>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</si>
  <si>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</si>
  <si>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</si>
  <si>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</si>
  <si>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</si>
  <si>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</si>
  <si>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</si>
  <si>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</si>
  <si>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</si>
  <si>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</si>
  <si>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</si>
  <si>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</si>
  <si>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</si>
  <si>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</si>
  <si>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</si>
  <si>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</si>
  <si>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</si>
  <si>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</si>
  <si>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</si>
  <si>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</si>
  <si>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</si>
  <si>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</si>
  <si>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</si>
  <si>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</si>
  <si>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</si>
  <si>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</si>
  <si>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</si>
  <si>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</si>
  <si>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</si>
  <si>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</si>
  <si>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</si>
  <si>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</si>
  <si>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</si>
  <si>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</si>
  <si>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</si>
  <si>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</si>
  <si>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</si>
  <si>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</si>
  <si>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</si>
  <si>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</si>
  <si>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</si>
  <si>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</si>
  <si>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</si>
  <si>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</si>
  <si>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</si>
  <si>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</si>
  <si>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</si>
  <si>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</si>
  <si>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</si>
  <si>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</si>
  <si>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</si>
  <si>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</si>
  <si>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</si>
  <si>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</si>
  <si>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</si>
  <si>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</si>
  <si>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</si>
  <si>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</si>
  <si>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</si>
  <si>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</si>
  <si>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</si>
  <si>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</si>
  <si>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</si>
  <si>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</si>
  <si>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</si>
  <si>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</si>
  <si>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</si>
  <si>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</si>
  <si>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</si>
  <si>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</si>
  <si>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</si>
  <si>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</si>
  <si>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</si>
  <si>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</si>
  <si>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</si>
  <si>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</si>
  <si>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</si>
  <si>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</si>
  <si>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</si>
  <si>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</si>
  <si>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</si>
  <si>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</si>
  <si>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</si>
  <si>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</si>
  <si>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</si>
  <si>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</si>
  <si>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</si>
  <si>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</si>
  <si>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</si>
  <si>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</si>
  <si>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</si>
  <si>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</si>
  <si>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</si>
  <si>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</si>
  <si>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</si>
  <si>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</si>
  <si>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</si>
  <si>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</si>
  <si>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</si>
  <si>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</si>
  <si>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</si>
  <si>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</si>
  <si>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</si>
  <si>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</si>
  <si>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</si>
  <si>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</si>
  <si>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</si>
  <si>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</si>
  <si>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</si>
  <si>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</si>
  <si>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</si>
  <si>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</si>
  <si>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</si>
  <si>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</si>
  <si>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</si>
  <si>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</si>
  <si>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</si>
  <si>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</si>
  <si>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</si>
  <si>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</si>
  <si>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</si>
  <si>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</si>
  <si>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</si>
  <si>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</si>
  <si>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</si>
  <si>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</si>
  <si>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</si>
  <si>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</si>
  <si>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</si>
  <si>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</si>
  <si>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</si>
  <si>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</si>
  <si>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</si>
  <si>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</si>
  <si>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</si>
  <si>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</si>
  <si>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</si>
  <si>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</si>
  <si>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</si>
  <si>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</si>
  <si>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</si>
  <si>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</si>
  <si>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</si>
  <si>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</si>
  <si>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</si>
  <si>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</si>
  <si>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</si>
  <si>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</si>
  <si>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</si>
  <si>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</si>
  <si>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</si>
  <si>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</si>
  <si>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</si>
  <si>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</si>
  <si>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</si>
  <si>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</si>
  <si>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</si>
  <si>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</si>
  <si>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</si>
  <si>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</si>
  <si>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</si>
  <si>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</si>
  <si>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</si>
  <si>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</si>
  <si>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</si>
  <si>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</si>
  <si>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</si>
  <si>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</si>
  <si>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</si>
  <si>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</si>
  <si>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</si>
  <si>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</si>
  <si>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</si>
  <si>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</si>
  <si>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</si>
  <si>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</si>
  <si>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</si>
  <si>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</si>
  <si>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</si>
  <si>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</si>
  <si>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</si>
  <si>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</si>
  <si>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</si>
  <si>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</si>
  <si>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</si>
  <si>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</si>
  <si>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</si>
  <si>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</si>
  <si>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</si>
  <si>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</si>
  <si>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</si>
  <si>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</si>
  <si>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</si>
  <si>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</si>
  <si>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</si>
  <si>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</si>
  <si>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</si>
  <si>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</si>
  <si>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</si>
  <si>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</si>
  <si>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</si>
  <si>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</si>
  <si>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</si>
  <si>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</si>
  <si>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</si>
  <si>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</si>
  <si>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</si>
  <si>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</si>
  <si>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</si>
  <si>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</si>
  <si>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</si>
  <si>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</si>
  <si>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</si>
  <si>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</si>
  <si>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</si>
  <si>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</si>
  <si>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</si>
  <si>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</si>
  <si>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</si>
  <si>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</si>
  <si>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</si>
  <si>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</si>
  <si>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</si>
  <si>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</si>
  <si>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</si>
  <si>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</si>
  <si>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</si>
  <si>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</si>
  <si>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</si>
  <si>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</si>
  <si>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</si>
  <si>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</si>
  <si>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</si>
  <si>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</si>
  <si>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</si>
  <si>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</si>
  <si>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</si>
  <si>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</si>
  <si>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</si>
  <si>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</si>
  <si>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</si>
  <si>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</si>
  <si>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</si>
  <si>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</si>
  <si>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</si>
  <si>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</si>
  <si>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</si>
  <si>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</si>
  <si>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</si>
  <si>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</si>
  <si>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</si>
  <si>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</si>
  <si>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</si>
  <si>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</si>
  <si>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</si>
  <si>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</si>
  <si>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</si>
  <si>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</si>
  <si>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</si>
  <si>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</si>
  <si>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</si>
  <si>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</si>
  <si>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</si>
  <si>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</si>
  <si>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</si>
  <si>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</si>
  <si>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</si>
  <si>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</si>
  <si>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</si>
  <si>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</si>
  <si>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</si>
  <si>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</si>
  <si>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</si>
  <si>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</si>
  <si>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</si>
  <si>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</si>
  <si>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</si>
  <si>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</si>
  <si>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</si>
  <si>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</si>
  <si>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</si>
  <si>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</si>
  <si>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</si>
  <si>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</si>
  <si>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</si>
  <si>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</si>
  <si>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</si>
  <si>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</si>
  <si>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</si>
  <si>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</si>
  <si>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</si>
  <si>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</si>
  <si>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</si>
  <si>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</si>
  <si>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</si>
  <si>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</si>
  <si>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</si>
  <si>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</si>
  <si>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</si>
  <si>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</si>
  <si>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</si>
  <si>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</si>
  <si>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</si>
  <si>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</si>
  <si>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</si>
  <si>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</si>
  <si>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</si>
  <si>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</si>
  <si>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</si>
  <si>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</si>
  <si>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</si>
  <si>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</si>
  <si>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</si>
  <si>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</si>
  <si>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</si>
  <si>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</si>
  <si>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</si>
  <si>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</si>
  <si>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</si>
  <si>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</si>
  <si>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</si>
  <si>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</si>
  <si>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</si>
  <si>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</si>
  <si>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</si>
  <si>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</si>
  <si>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</si>
  <si>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</si>
  <si>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</si>
  <si>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</si>
  <si>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</si>
  <si>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</si>
  <si>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</si>
  <si>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</si>
  <si>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</si>
  <si>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</si>
  <si>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</si>
  <si>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</si>
  <si>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</si>
  <si>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</si>
  <si>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</si>
  <si>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</si>
  <si>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</si>
  <si>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</si>
  <si>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</si>
  <si>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</si>
  <si>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</si>
  <si>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</si>
  <si>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</si>
  <si>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</si>
  <si>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</si>
  <si>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</si>
  <si>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</si>
  <si>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</si>
  <si>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</si>
  <si>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</si>
  <si>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</si>
  <si>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</si>
  <si>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</si>
  <si>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</si>
  <si>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</si>
  <si>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</si>
  <si>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</si>
  <si>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</si>
  <si>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</si>
  <si>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</si>
  <si>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</si>
  <si>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</si>
  <si>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</si>
  <si>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</si>
  <si>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</si>
  <si>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</si>
  <si>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</si>
  <si>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</si>
  <si>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</si>
  <si>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</si>
  <si>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</si>
  <si>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</si>
  <si>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</si>
  <si>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</si>
  <si>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</si>
  <si>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</si>
  <si>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</si>
  <si>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</si>
  <si>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</si>
  <si>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</si>
  <si>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</si>
  <si>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</si>
  <si>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</si>
  <si>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</si>
  <si>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</si>
  <si>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</si>
  <si>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</si>
  <si>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</si>
  <si>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</si>
  <si>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</si>
  <si>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</si>
  <si>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</si>
  <si>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</si>
  <si>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</si>
  <si>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</si>
  <si>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</si>
  <si>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</si>
  <si>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</si>
  <si>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</si>
  <si>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</si>
  <si>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</si>
  <si>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</si>
  <si>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</si>
  <si>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</si>
  <si>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</si>
  <si>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</si>
  <si>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</si>
  <si>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</si>
  <si>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</si>
  <si>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</si>
  <si>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</si>
  <si>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</si>
  <si>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</si>
  <si>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</si>
  <si>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</si>
  <si>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</si>
  <si>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</si>
  <si>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</si>
  <si>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</si>
  <si>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</si>
  <si>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</si>
  <si>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</si>
  <si>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</si>
  <si>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</si>
  <si>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</si>
  <si>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</si>
  <si>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</si>
  <si>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</si>
  <si>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</si>
  <si>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</si>
  <si>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</si>
  <si>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</si>
  <si>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</si>
  <si>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</si>
  <si>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</si>
  <si>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</si>
  <si>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</si>
  <si>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</si>
  <si>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</si>
  <si>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</si>
  <si>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</si>
  <si>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</si>
  <si>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</si>
  <si>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</si>
  <si>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</si>
  <si>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</si>
  <si>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</si>
  <si>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</si>
  <si>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</si>
  <si>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</si>
  <si>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</si>
  <si>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</si>
  <si>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</si>
  <si>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</si>
  <si>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</si>
  <si>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</si>
  <si>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</si>
  <si>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</si>
  <si>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</si>
  <si>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</si>
  <si>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</si>
  <si>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</si>
  <si>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</si>
  <si>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</si>
  <si>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</si>
  <si>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</si>
  <si>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</si>
  <si>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</si>
  <si>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</si>
  <si>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</si>
  <si>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</si>
  <si>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</si>
  <si>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</si>
  <si>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</si>
  <si>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</si>
  <si>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</si>
  <si>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</si>
  <si>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</si>
  <si>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</si>
  <si>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</si>
  <si>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</si>
  <si>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</si>
  <si>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</si>
  <si>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</si>
  <si>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</si>
  <si>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</si>
  <si>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</si>
  <si>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</si>
  <si>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</si>
  <si>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</si>
  <si>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</si>
  <si>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</si>
  <si>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</si>
  <si>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</si>
  <si>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</si>
  <si>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</si>
  <si>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</si>
  <si>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</si>
  <si>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</si>
  <si>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</si>
  <si>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</si>
  <si>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</si>
  <si>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</si>
  <si>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</si>
  <si>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</si>
  <si>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</si>
  <si>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</si>
  <si>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</si>
  <si>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</si>
  <si>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</si>
  <si>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</si>
  <si>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</si>
  <si>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</si>
  <si>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</si>
  <si>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</si>
  <si>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</si>
  <si>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</si>
  <si>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</si>
  <si>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</si>
  <si>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</si>
  <si>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</si>
  <si>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</si>
  <si>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</si>
  <si>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</si>
  <si>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</si>
  <si>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</si>
  <si>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</si>
  <si>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</si>
  <si>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</si>
  <si>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</si>
  <si>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</si>
  <si>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</si>
  <si>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</si>
  <si>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</si>
  <si>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</si>
  <si>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</si>
  <si>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</si>
  <si>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</si>
  <si>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</si>
  <si>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</si>
  <si>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</si>
  <si>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</si>
  <si>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</si>
  <si>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</si>
  <si>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</si>
  <si>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</si>
  <si>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</si>
  <si>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</si>
  <si>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</si>
  <si>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</si>
  <si>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</si>
  <si>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</si>
  <si>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</si>
  <si>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</si>
  <si>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</si>
  <si>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</si>
  <si>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</si>
  <si>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</si>
  <si>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</si>
  <si>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</si>
  <si>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</si>
  <si>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</si>
  <si>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</si>
  <si>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</si>
  <si>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</si>
  <si>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</si>
  <si>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</si>
  <si>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</si>
  <si>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</si>
  <si>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</si>
  <si>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</si>
  <si>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</si>
  <si>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</si>
  <si>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</si>
  <si>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</si>
  <si>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</si>
  <si>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</si>
  <si>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</si>
  <si>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</si>
  <si>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</si>
  <si>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</si>
  <si>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</si>
  <si>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</si>
  <si>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</si>
  <si>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</si>
  <si>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</si>
  <si>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</si>
  <si>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</si>
  <si>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</si>
  <si>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</si>
  <si>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</si>
  <si>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</si>
  <si>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</si>
  <si>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</si>
  <si>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</si>
  <si>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</si>
  <si>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</si>
  <si>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</si>
  <si>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</si>
  <si>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</si>
  <si>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</si>
  <si>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</si>
  <si>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</si>
  <si>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</si>
  <si>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</si>
  <si>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</si>
  <si>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</si>
  <si>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</si>
  <si>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</si>
  <si>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</si>
  <si>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</si>
  <si>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</si>
  <si>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</si>
  <si>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</si>
  <si>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</si>
  <si>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</si>
  <si>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</si>
  <si>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</si>
  <si>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</si>
  <si>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</si>
  <si>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</si>
  <si>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</si>
  <si>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</si>
  <si>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</si>
  <si>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</si>
  <si>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</si>
  <si>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</si>
  <si>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</si>
  <si>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</si>
  <si>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</si>
  <si>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</si>
  <si>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</si>
  <si>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</si>
  <si>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</si>
  <si>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</si>
  <si>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</si>
  <si>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</si>
  <si>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</si>
  <si>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</si>
  <si>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</si>
  <si>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</si>
  <si>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</si>
  <si>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</si>
  <si>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</si>
  <si>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</si>
  <si>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</si>
  <si>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</si>
  <si>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</si>
  <si>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</si>
  <si>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</si>
  <si>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</si>
  <si>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</si>
  <si>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</si>
  <si>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</si>
  <si>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</si>
  <si>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</si>
  <si>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</si>
  <si>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</si>
  <si>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</si>
  <si>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</si>
  <si>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</si>
  <si>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</si>
  <si>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</si>
  <si>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</si>
  <si>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</si>
  <si>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</si>
  <si>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</si>
  <si>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</si>
  <si>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</si>
  <si>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</si>
  <si>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</si>
  <si>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</si>
  <si>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</si>
  <si>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</si>
  <si>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</si>
  <si>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</si>
  <si>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</si>
  <si>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</si>
  <si>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</si>
  <si>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</si>
  <si>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</si>
  <si>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</si>
  <si>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</si>
  <si>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</si>
  <si>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</si>
  <si>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</si>
  <si>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</si>
  <si>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</si>
  <si>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</si>
  <si>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</si>
  <si>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</si>
  <si>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</si>
  <si>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</si>
  <si>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</si>
  <si>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</si>
  <si>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</si>
  <si>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</si>
  <si>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</si>
  <si>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</si>
  <si>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</si>
  <si>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</si>
  <si>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</si>
  <si>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</si>
  <si>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</si>
  <si>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</si>
  <si>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</si>
  <si>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14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</si>
  <si>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</si>
  <si>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</si>
  <si>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</si>
  <si>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</si>
  <si>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</si>
  <si>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</si>
  <si>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</si>
  <si>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</si>
  <si>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</si>
  <si>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</si>
  <si>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</si>
  <si>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</si>
  <si>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</si>
  <si>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</si>
  <si>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</si>
  <si>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</si>
  <si>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</si>
  <si>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</si>
  <si>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</si>
  <si>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TT-20251212-00694 - no New PCM</t>
  </si>
  <si>
    <t>EM Team on the way ETA: 45 Mins</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</si>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</sst>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1" totalsRowShown="0" headerRowDxfId="13" tableBorderDxfId="12">
  <autoFilter ref="A1:L34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341.46385578703484</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4.6784027777903248E-2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3.6772453699086327E-2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46004.412281712961</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46004.412281712961</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46004.412281712961</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46004.412281712961</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46004.412281712961</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46004.412281712961</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46004.412281712961</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46004.412281712961</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46004.412281712961</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46004.412281712961</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46004.412281712961</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46004.412281712961</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46004.412281712961</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46004.412281712961</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46004.412281712961</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46004.412281712961</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46004.412281712961</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46004.412281712961</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46004.412281712961</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46004.412281712961</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46004.412281712961</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46004.412281712961</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46004.412281712961</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46004.412281712961</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46004.412281712961</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46004.412281712961</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46004.412281712961</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46004.412281712961</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46004.412281712961</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46004.412281712961</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46004.412281712961</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46004.412281712961</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46004.412281712961</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46004.412281712961</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46004.412281712961</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46004.412281712961</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46004.412281712961</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46004.412281712961</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46004.412281712961</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46004.412281712961</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46004.412281712961</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46004.412281712961</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46004.412281712961</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46004.412281712961</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46004.412281712961</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46004.412281712961</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46004.412281712961</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46004.412281712961</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46004.412281712961</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46004.412281712961</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46004.412281712961</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46004.412281712961</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46004.412281712961</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46004.412281712961</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46004.412281712961</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46004.412281712961</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46004.412281712961</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46004.412281712961</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46004.412281712961</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46004.412281712961</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46004.412281712961</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46004.412281712961</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46004.412281712961</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46004.412281712961</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46004.412281712961</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46004.412281712961</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46004.412281712961</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46004.412281712961</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46004.412281712961</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46004.412281712961</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46004.412281712961</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46004.412281712961</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46004.412281712961</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46004.412281712961</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46004.412281712961</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46004.412281712961</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46004.412281712961</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46004.412281712961</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46004.412281712961</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46004.412281712961</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46004.412281712961</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46004.412281712961</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46004.412281712961</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46004.412281712961</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46004.412281712961</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46004.412281712961</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46004.412281712961</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46004.412281712961</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46004.412281712961</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46004.412281712961</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46004.412281712961</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46004.412281712961</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46004.412281712961</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46004.412281712961</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46004.412281712961</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46004.412281712961</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46004.412281712961</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46004.412281712961</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46004.412281712961</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46004.412281712961</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46004.412281712961</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46004.412281712961</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46004.412281712961</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46004.412281712961</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46004.412281712961</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46004.412281712961</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46004.412281712961</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46004.412281712961</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46004.412281712961</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46004.412281712961</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46004.412281712961</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46004.412281712961</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46004.412281712961</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46004.412281712961</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46004.412281712961</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46004.412281712961</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46004.412281712961</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85E05B9B-C987-4F46-B2D9-46A25E8A1BE8}"/>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179.41244374999951</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20.024862731479516</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7.0568997685186332</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3.5803719907416962</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0.13854328703746432</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4.3589583328866865E-2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46004.412281712961</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46004.412281712961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46004.412281712961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46004.412281712961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46004.412281712961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46004.412281712961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46004.412281712961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46004.412281712961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46004.412281712961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46004.412281712961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46004.412281712961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46004.412281712961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46004.412281712961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46004.412281712961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46004.412281712961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46004.412281712961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46004.412281712961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46004.412281712961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46004.412281712961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46004.412281712961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46004.412281712961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46004.412281712961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46004.412281712961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46004.412281712961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46004.412281712961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46004.412281712961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46004.412281712961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46004.412281712961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46004.412281712961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46004.412281712961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46004.412281712961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46004.412281712961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46004.412281712961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46004.412281712961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46004.412281712961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46004.412281712961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46004.412281712961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46004.412281712961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46004.412281712961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46004.412281712961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46004.412281712961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46004.412281712961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46004.412281712961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46004.412281712961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46004.412281712961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46004.412281712961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46004.412281712961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46004.412281712961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46004.412281712961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46004.412281712961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46004.412281712961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46004.412281712961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46004.412281712961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46004.412281712961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46004.412281712961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46004.412281712961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46004.412281712961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46004.412281712961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46004.412281712961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46004.412281712961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46004.412281712961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46004.412281712961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46004.412281712961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46004.412281712961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46004.412281712961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46004.412281712961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46004.412281712961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46004.412281712961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46004.412281712961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46004.412281712961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46004.412281712961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46004.412281712961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46004.412281712961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46004.412281712961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46004.412281712961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46004.412281712961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46004.412281712961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46004.412281712961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46004.412281712961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46004.412281712961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46004.412281712961</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46004.412281712961</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46004.412281712961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46004.412281712961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46004.412281712961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46004.412281712961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46004.412281712961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46004.412281712961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46004.412281712961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46004.412281712961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46004.412281712961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46004.412281712961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46004.412281712961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46004.412281712961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46004.412281712961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46004.412281712961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46004.412281712961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46004.412281712961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46004.412281712961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46004.412281712961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46004.412281712961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46004.412281712961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46004.412281712961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46004.412281712961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46004.412281712961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46004.412281712961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46004.412281712961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46004.412281712961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46004.412281712961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46004.412281712961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46004.412281712961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46004.412281712961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46004.412281712961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46004.412281712961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46004.412281712961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46004.412281712961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46004.412281712961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46004.412281712961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46004.412281712961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46004.412281712961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46004.412281712961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46004.412281712961</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46004.412281712961</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46004.412281712961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46004.412281712961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46004.412281712961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46004.412281712961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46004.412281712961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46004.412281712961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46004.412281712961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46004.412281712961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46004.412281712961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46004.412281712961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46004.412281712961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46004.412281712961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46004.412281712961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46004.412281712961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46004.412281712961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46004.412281712961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46004.412281712961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46004.412281712961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46004.412281712961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46004.412281712961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46004.412281712961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46004.412281712961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46004.412281712961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46004.412281712961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46004.412281712961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46004.412281712961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46004.412281712961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46004.412281712961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46004.412281712961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46004.412281712961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46004.412281712961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46004.412281712961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46004.412281712961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46004.412281712961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46004.412281712961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46004.412281712961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46004.412281712961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46004.412281712961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46004.412281712961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46004.412281712961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46004.412281712961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46004.412281712961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46004.412281712961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46004.412281712961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46004.412281712961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46004.412281712961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46004.412281712961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46004.412281712961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46004.412281712961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46004.412281712961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46004.412281712961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46004.412281712961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46004.412281712961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46004.412281712961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46004.412281712961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46004.412281712961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46004.412281712961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46004.412281712961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46004.412281712961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46004.412281712961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46004.412281712961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46004.412281712961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46004.412281712961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46004.412281712961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46004.412281712961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46004.412281712961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46004.412281712961</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46004.412281712961</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46004.412281712961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46004.412281712961</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46004.412281712961</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46004.412281712961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46004.412281712961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46004.412281712961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46004.412281712961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46004.412281712961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46004.412281712961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46004.412281712961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46004.412281712961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46004.412281712961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46004.412281712961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46004.412281712961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46004.412281712961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46004.412281712961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46004.412281712961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46004.412281712961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46004.412281712961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46004.412281712961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46004.412281712961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46004.412281712961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46004.412281712961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46004.412281712961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46004.412281712961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46004.412281712961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46004.412281712961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46004.412281712961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46004.412281712961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46004.412281712961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46004.412281712961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46004.412281712961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46004.412281712961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46004.412281712961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46004.412281712961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46004.412281712961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46004.412281712961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46004.412281712961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46004.412281712961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46004.412281712961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46004.412281712961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46004.412281712961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46004.412281712961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46004.412281712961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46004.412281712961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46004.412281712961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46004.412281712961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46004.412281712961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46004.412281712961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46004.412281712961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46004.412281712961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46004.412281712961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46004.412281712961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46004.412281712961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46004.412281712961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46004.412281712961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46004.412281712961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46004.412281712961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46004.412281712961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46004.412281712961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46004.412281712961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46004.412281712961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46004.412281712961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46004.412281712961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46004.412281712961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46004.412281712961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46004.412281712961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46004.412281712961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46004.412281712961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46004.412281712961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46004.412281712961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46004.412281712961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46004.412281712961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46004.412281712961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46004.412281712961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46004.412281712961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46004.412281712961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46004.412281712961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46004.412281712961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46004.412281712961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46004.412281712961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46004.412281712961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46004.412281712961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46004.412281712961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46004.412281712961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46004.412281712961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46004.412281712961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46004.412281712961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46004.412281712961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46004.412281712961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46004.412281712961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46004.412281712961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46004.412281712961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46004.412281712961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46004.412281712961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46004.412281712961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46004.412281712961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46004.412281712961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46004.412281712961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46004.412281712961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46004.412281712961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46004.412281712961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46004.412281712961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46004.412281712961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46004.412281712961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46004.412281712961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46004.412281712961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46004.412281712961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46004.412281712961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46004.412281712961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46004.412281712961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46004.412281712961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46004.412281712961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46004.412281712961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46004.412281712961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46004.412281712961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46004.412281712961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46004.412281712961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46004.412281712961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46004.412281712961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46004.412281712961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46004.412281712961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46004.412281712961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46004.412281712961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46004.412281712961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46004.412281712961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46004.412281712961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46004.412281712961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46004.412281712961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46004.412281712961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46004.412281712961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46004.412281712961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46004.412281712961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46004.412281712961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46004.412281712961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46004.412281712961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46004.412281712961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46004.412281712961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46004.412281712961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46004.412281712961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46004.412281712961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46004.412281712961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46004.412281712961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46004.412281712961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46004.412281712961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46004.412281712961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46004.412281712961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46004.412281712961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46004.412281712961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46004.412281712961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46004.412281712961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46004.412281712961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46004.412281712961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46004.412281712961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46004.412281712961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46004.412281712961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46004.412281712961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46004.412281712961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46004.412281712961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46004.412281712961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46004.412281712961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46004.412281712961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46004.412281712961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46004.412281712961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46004.412281712961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46004.412281712961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46004.412281712961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46004.412281712961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46004.412281712961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46004.412281712961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46004.412281712961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46004.412281712961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46004.412281712961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46004.412281712961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46004.412281712961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46004.412281712961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46004.412281712961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46004.412281712961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46004.412281712961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46004.412281712961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46004.412281712961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46004.412281712961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46004.412281712961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46004.412281712961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46004.412281712961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46004.412281712961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46004.412281712961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46004.412281712961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46004.412281712961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46004.412281712961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46004.412281712961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46004.412281712961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46004.412281712961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46004.412281712961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46004.412281712961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46004.412281712961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46004.412281712961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46004.412281712961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46004.412281712961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46004.412281712961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46004.412281712961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46004.412281712961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46004.412281712961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46004.412281712961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46004.412281712961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46004.412281712961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46004.412281712961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46004.412281712961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46004.412281712961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46004.412281712961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46004.412281712961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46004.412281712961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46004.412281712961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46004.412281712961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46004.412281712961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46004.412281712961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46004.412281712961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46004.412281712961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46004.412281712961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46004.412281712961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46004.412281712961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46004.412281712961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46004.412281712961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46004.412281712961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46004.412281712961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46004.412281712961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46004.412281712961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46004.412281712961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46004.412281712961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46004.412281712961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46004.412281712961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46004.412281712961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46004.412281712961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46004.412281712961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46004.412281712961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46004.412281712961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46004.412281712961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46004.412281712961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46004.412281712961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46004.412281712961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46004.412281712961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46004.412281712961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46004.412281712961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46004.412281712961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46004.412281712961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46004.412281712961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46004.412281712961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46004.412281712961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46004.412281712961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46004.412281712961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46004.412281712961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46004.412281712961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46004.412281712961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46004.412281712961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46004.412281712961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46004.412281712961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46004.412281712961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46004.412281712961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46004.412281712961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46004.412281712961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46004.412281712961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46004.412281712961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46004.412281712961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46004.412281712961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46004.412281712961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46004.412281712961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46004.412281712961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46004.412281712961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46004.412281712961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46004.412281712961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46004.412281712961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46004.412281712961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46004.412281712961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46004.412281712961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46004.412281712961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46004.412281712961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46004.412281712961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46004.412281712961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46004.412281712961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46004.412281712961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46004.412281712961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46004.412281712961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46004.412281712961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46004.412281712961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46004.412281712961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46004.412281712961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46004.412281712961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46004.412281712961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46004.412281712961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46004.412281712961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46004.412281712961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46004.412281712961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46004.412281712961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46004.412281712961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46004.412281712961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46004.412281712961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46004.412281712961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46004.412281712961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46004.412281712961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46004.412281712961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46004.412281712961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46004.412281712961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46004.412281712961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46004.412281712961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46004.412281712961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46004.412281712961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46004.412281712961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46004.412281712961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46004.412281712961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46004.412281712961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46004.412281712961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46004.412281712961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46004.412281712961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46004.412281712961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46004.412281712961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46004.412281712961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46004.412281712961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46004.412281712961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46004.412281712961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46004.412281712961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46004.412281712961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46004.412281712961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46004.412281712961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46004.412281712961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46004.412281712961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46004.412281712961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46004.412281712961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46004.412281712961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46004.412281712961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46004.412281712961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46004.412281712961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46004.412281712961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46004.412281712961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46004.412281712961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46004.412281712961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46004.412281712961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46004.412281712961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46004.412281712961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46004.412281712961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46004.412281712961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46004.412281712961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46004.412281712961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46004.412281712961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46004.412281712961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46004.412281712961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46004.412281712961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46004.412281712961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46004.412281712961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46004.412281712961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46004.412281712961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46004.412281712961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46004.412281712961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46004.412281712961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46004.412281712961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46004.412281712961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46004.412281712961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46004.412281712961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46004.412281712961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46004.412281712961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46004.412281712961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46004.412281712961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46004.412281712961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46004.412281712961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46004.412281712961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46004.412281712961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46004.412281712961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46004.412281712961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46004.412281712961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46004.412281712961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46004.412281712961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46004.412281712961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46004.412281712961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46004.412281712961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46004.412281712961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46004.412281712961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46004.412281712961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46004.412281712961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46004.412281712961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46004.412281712961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46004.412281712961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46004.412281712961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46004.412281712961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46004.412281712961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46004.412281712961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46004.412281712961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46004.412281712961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46004.412281712961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46004.412281712961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46004.412281712961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46004.412281712961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46004.412281712961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46004.412281712961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46004.412281712961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46004.412281712961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46004.412281712961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46004.412281712961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46004.412281712961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46004.412281712961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46004.412281712961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46004.412281712961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46004.412281712961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46004.412281712961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46004.412281712961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46004.412281712961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46004.412281712961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46004.412281712961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46004.412281712961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46004.412281712961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46004.412281712961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46004.412281712961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46004.412281712961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46004.412281712961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46004.412281712961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46004.412281712961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46004.412281712961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46004.412281712961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46004.412281712961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46004.412281712961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46004.412281712961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46004.412281712961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46004.412281712961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46004.412281712961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46004.412281712961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46004.412281712961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46004.412281712961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46004.412281712961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46004.412281712961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46004.412281712961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46004.412281712961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46004.412281712961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46004.412281712961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46004.412281712961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46004.412281712961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46004.412281712961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46004.412281712961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46004.412281712961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46004.412281712961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46004.412281712961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46004.412281712961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46004.412281712961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46004.412281712961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46004.412281712961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46004.412281712961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46004.412281712961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46004.412281712961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46004.412281712961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46004.412281712961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46004.412281712961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46004.412281712961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46004.412281712961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46004.412281712961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46004.412281712961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46004.412281712961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46004.412281712961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46004.412281712961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46004.412281712961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46004.412281712961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46004.412281712961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46004.412281712961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46004.412281712961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46004.412281712961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46004.412281712961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46004.412281712961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46004.412281712961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46004.412281712961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46004.412281712961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46004.412281712961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46004.412281712961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46004.412281712961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46004.412281712961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46004.412281712961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46004.412281712961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46004.412281712961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46004.412281712961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46004.412281712961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46004.412281712961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46004.412281712961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46004.412281712961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46004.412281712961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46004.412281712961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46004.412281712961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46004.412281712961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46004.412281712961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46004.412281712961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46004.412281712961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46004.412281712961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46004.412281712961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46004.412281712961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46004.412281712961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46004.412281712961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46004.412281712961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46004.412281712961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46004.412281712961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46004.412281712961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46004.412281712961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46004.412281712961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46004.412281712961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46004.412281712961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46004.412281712961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46004.412281712961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46004.412281712961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46004.412281712961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46004.412281712961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46004.412281712961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46004.412281712961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46004.412281712961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46004.412281712961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46004.412281712961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46004.412281712961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46004.412281712961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46004.412281712961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46004.412281712961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46004.412281712961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46004.412281712961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46004.412281712961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46004.412281712961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46004.412281712961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46004.412281712961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46004.412281712961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46004.412281712961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46004.412281712961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46004.412281712961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46004.412281712961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46004.412281712961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46004.412281712961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46004.412281712961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46004.412281712961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46004.412281712961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46004.412281712961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46004.412281712961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46004.412281712961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46004.412281712961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46004.412281712961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46004.412281712961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46004.412281712961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46004.412281712961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46004.412281712961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46004.412281712961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46004.412281712961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46004.412281712961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46004.412281712961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46004.412281712961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46004.412281712961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46004.412281712961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46004.412281712961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46004.412281712961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46004.412281712961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46004.412281712961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46004.412281712961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46004.412281712961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46004.412281712961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46004.412281712961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46004.412281712961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46004.412281712961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46004.412281712961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46004.412281712961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46004.412281712961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46004.412281712961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46004.412281712961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46004.412281712961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46004.412281712961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46004.412281712961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46004.412281712961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46004.412281712961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46004.412281712961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46004.412281712961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46004.412281712961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46004.412281712961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46004.412281712961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46004.412281712961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46004.412281712961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46004.412281712961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46004.412281712961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46004.412281712961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46004.412281712961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46004.412281712961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46004.412281712961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46004.412281712961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46004.412281712961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46004.412281712961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46004.412281712961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46004.412281712961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46004.412281712961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46004.412281712961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46004.412281712961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46004.412281712961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46004.412281712961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46004.412281712961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46004.412281712961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46004.412281712961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46004.412281712961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46004.412281712961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46004.412281712961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46004.412281712961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46004.412281712961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46004.412281712961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46004.412281712961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46004.412281712961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46004.412281712961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46004.412281712961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46004.412281712961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46004.412281712961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46004.412281712961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46004.412281712961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46004.412281712961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46004.412281712961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46004.412281712961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46004.412281712961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46004.412281712961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46004.412281712961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46004.412281712961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46004.412281712961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46004.412281712961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46004.412281712961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46004.412281712961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46004.412281712961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46004.412281712961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46004.412281712961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46004.412281712961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46004.412281712961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46004.412281712961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46004.412281712961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46004.412281712961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46004.412281712961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46004.412281712961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46004.412281712961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46004.412281712961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46004.412281712961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46004.412281712961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46004.412281712961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46004.412281712961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46004.412281712961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46004.412281712961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46004.412281712961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46004.412281712961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46004.412281712961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46004.412281712961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46004.412281712961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46004.412281712961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46004.412281712961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46004.412281712961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46004.412281712961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46004.412281712961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46004.412281712961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46004.412281712961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46004.412281712961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46004.412281712961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46004.412281712961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46004.412281712961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46004.412281712961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46004.412281712961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46004.412281712961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46004.412281712961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46004.412281712961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46004.412281712961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46004.412281712961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46004.412281712961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46004.412281712961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46004.412281712961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46004.412281712961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46004.412281712961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46004.412281712961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46004.412281712961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46004.412281712961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46004.412281712961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46004.412281712961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46004.412281712961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46004.412281712961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46004.412281712961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46004.412281712961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46004.412281712961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46004.412281712961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46004.412281712961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46004.412281712961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46004.412281712961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46004.412281712961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46004.412281712961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46004.412281712961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46004.412281712961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46004.412281712961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46004.412281712961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46004.412281712961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46004.412281712961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46004.412281712961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46004.412281712961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46004.412281712961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46004.412281712961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46004.412281712961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46004.412281712961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46004.412281712961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46004.412281712961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46004.412281712961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46004.412281712961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46004.412281712961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46004.412281712961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46004.412281712961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46004.412281712961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46004.412281712961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46004.412281712961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46004.412281712961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46004.412281712961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46004.412281712961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46004.412281712961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46004.412281712961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46004.412281712961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46004.412281712961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46004.412281712961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46004.412281712961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46004.412281712961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46004.412281712961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46004.412281712961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46004.412281712961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46004.412281712961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46004.412281712961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46004.412281712961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46004.412281712961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46004.412281712961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46004.412281712961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46004.412281712961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46004.412281712961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46004.412281712961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46004.412281712961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46004.412281712961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46004.412281712961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46004.412281712961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46004.412281712961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46004.412281712961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46004.412281712961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46004.412281712961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46004.412281712961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46004.412281712961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46004.412281712961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46004.412281712961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46004.412281712961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46004.412281712961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46004.412281712961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46004.412281712961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46004.412281712961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46004.412281712961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46004.412281712961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46004.412281712961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46004.412281712961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46004.412281712961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46004.412281712961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46004.412281712961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46004.412281712961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46004.412281712961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46004.412281712961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46004.412281712961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46004.412281712961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46004.412281712961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46004.412281712961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46004.412281712961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46004.412281712961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46004.412281712961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46004.412281712961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46004.412281712961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46004.412281712961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46004.412281712961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46004.412281712961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46004.412281712961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46004.412281712961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46004.412281712961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46004.412281712961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46004.412281712961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46004.412281712961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46004.412281712961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46004.412281712961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46004.412281712961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46004.412281712961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46004.412281712961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46004.412281712961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46004.412281712961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46004.412281712961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46004.412281712961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46004.412281712961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46004.412281712961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46004.412281712961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46004.412281712961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46004.412281712961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46004.412281712961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46004.412281712961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46004.412281712961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46004.412281712961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46004.412281712961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46004.412281712961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46004.412281712961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46004.412281712961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46004.412281712961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46004.412281712961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46004.412281712961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46004.412281712961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46004.412281712961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46004.412281712961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46004.412281712961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46004.412281712961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46004.412281712961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46004.412281712961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46004.412281712961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46004.412281712961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46004.412281712961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46004.412281712961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46004.412281712961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46004.412281712961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46004.412281712961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46004.412281712961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46004.412281712961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46004.412281712961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46004.412281712961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46004.412281712961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46004.412281712961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46004.412281712961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46004.412281712961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46004.412281712961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46004.412281712961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46004.412281712961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46004.412281712961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46004.412281712961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46004.412281712961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46004.412281712961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46004.412281712961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46004.412281712961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46004.412281712961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46004.412281712961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46004.412281712961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46004.412281712961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46004.412281712961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46004.412281712961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46004.412281712961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46004.412281712961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46004.412281712961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46004.412281712961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46004.412281712961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46004.412281712961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46004.412281712961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46004.412281712961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46004.412281712961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46004.412281712961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46004.412281712961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46004.412281712961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46004.412281712961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46004.412281712961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46004.412281712961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46004.412281712961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46004.412281712961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46004.412281712961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46004.412281712961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46004.412281712961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46004.412281712961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46004.412281712961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46004.412281712961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46004.412281712961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46004.412281712961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46004.412281712961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46004.412281712961</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300.93156412036478</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5.6181381944406894</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3.7281597222317941E-2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46004.412281597222</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46004.412281597222</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46004.412281597222</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46004.412281597222</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46004.412281597222</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46004.412281597222</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46004.412281597222</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46004.412281597222</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46004.412281597222</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46004.412281597222</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46004.412281597222</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46004.412281597222</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46004.412281597222</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46004.412281597222</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46004.412281597222</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46004.412281597222</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46004.412281597222</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46004.412281597222</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46004.412281597222</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46004.412281597222</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46004.412281597222</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46004.412281597222</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46004.412281597222</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46004.412281597222</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46004.412281597222</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46004.412281597222</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46004.412281597222</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46004.412281597222</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46004.412281597222</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46004.412281597222</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46004.412281597222</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46004.412281597222</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46004.412281597222</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46004.412281597222</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46004.412281597222</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46004.412281597222</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tabSelected="1" workbookViewId="0">
      <selection activeCell="D12" sqref="D12"/>
    </sheetView>
  </sheetViews>
  <sheetFormatPr defaultColWidth="11.19921875" defaultRowHeight="15"/>
  <cols>
    <col min="1" max="1" width="26.39843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112.58022152777266</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78.223404398144339</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55.751170601848571</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23.038983101847407</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7.3047932870322256</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2.2927678240739624</v>
      </c>
      <c r="H7" s="38">
        <v>46002.086875000001</v>
      </c>
      <c r="I7" s="37" t="str">
        <f>IFERROR(VLOOKUP(D7,[1]DB!A:F,6,0),"")</f>
        <v>SCECO</v>
      </c>
      <c r="J7" s="37" t="str">
        <f>IFERROR(VLOOKUP(D7,[1]DB!A:G,7,0),"")</f>
        <v>Good</v>
      </c>
      <c r="K7" s="37" t="s">
        <v>39147</v>
      </c>
      <c r="L7" s="37" t="str">
        <f>IFERROR(VLOOKUP(D7,[1]DB!A:I,9,0),"")</f>
        <v>Latis</v>
      </c>
      <c r="M7" s="37"/>
    </row>
    <row r="8" spans="1:13" ht="17.25" customHeight="1">
      <c r="A8" s="151" t="s">
        <v>39148</v>
      </c>
      <c r="B8" s="37" t="str">
        <f>IFERROR(VLOOKUP(D8,[1]DB!A:K,11,0),"")</f>
        <v>R5</v>
      </c>
      <c r="C8" s="151">
        <v>2</v>
      </c>
      <c r="D8" s="151" t="s">
        <v>38371</v>
      </c>
      <c r="E8" s="37" t="s">
        <v>39106</v>
      </c>
      <c r="F8" s="152" t="s">
        <v>24</v>
      </c>
      <c r="G8" s="153" t="str">
        <f t="shared" ref="G8:G53" ca="1" si="3">IFERROR(NOW()-F8,"")</f>
        <v/>
      </c>
      <c r="H8" s="152">
        <v>46004.375671296293</v>
      </c>
      <c r="I8" s="37" t="str">
        <f>IFERROR(VLOOKUP(D8,[1]DB!A:F,6,0),"")</f>
        <v>SCECO</v>
      </c>
      <c r="J8" s="37" t="str">
        <f>IFERROR(VLOOKUP(D8,[1]DB!A:G,7,0),"")</f>
        <v>No BB Shifted</v>
      </c>
      <c r="K8" s="151" t="s">
        <v>39149</v>
      </c>
      <c r="L8" s="151" t="str">
        <f>IFERROR(VLOOKUP(D8,[1]DB!A:I,9,0),"")</f>
        <v>Latis</v>
      </c>
      <c r="M8" s="151"/>
    </row>
    <row r="9" spans="1:13">
      <c r="A9" s="151"/>
      <c r="B9" s="37" t="str">
        <f>IFERROR(VLOOKUP(D9,[1]DB!A:K,11,0),"")</f>
        <v/>
      </c>
      <c r="C9" s="151"/>
      <c r="D9" s="151"/>
      <c r="E9" s="151"/>
      <c r="F9" s="152"/>
      <c r="G9" s="153">
        <f t="shared" ca="1" si="3"/>
        <v>46004.412281597222</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46004.412281597222</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46004.412281712961</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46004.412281712961</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46004.412281712961</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46004.412281712961</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46004.412281712961</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46004.412281712961</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46004.412281712961</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46004.412281712961</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46004.412281712961</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46004.412281712961</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46004.412281712961</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46004.412281712961</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46004.412281712961</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46004.412281712961</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46004.412281712961</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46004.412281712961</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46004.412281712961</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46004.412281712961</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46004.412281712961</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46004.412281712961</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46004.412281712961</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46004.412281712961</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46004.412281712961</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46004.412281712961</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46004.412281712961</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46004.412281712961</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46004.412281712961</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46004.412281712961</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46004.412281712961</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46004.412281712961</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46004.412281712961</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46004.412281712961</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46004.412281712961</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46004.412281712961</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46004.412281712961</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46004.412281712961</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46004.412281712961</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46004.412281712961</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46004.412281712961</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46004.412281712961</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46004.412281712961</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46004.412281712961</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46004.412281712961</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46004.412281712961</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46004.412281712961</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46004.412281712961</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46004.412281712961</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46004.412281712961</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46004.412281712961</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46004.412281712961</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1"/>
  <sheetViews>
    <sheetView workbookViewId="0">
      <selection activeCell="K9" sqref="K9"/>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39150</v>
      </c>
      <c r="B2" s="114" t="str">
        <f>IFERROR(VLOOKUP(D2,DB!A:K,11,0),"")</f>
        <v>R6</v>
      </c>
      <c r="C2" s="115">
        <v>1</v>
      </c>
      <c r="D2" s="114" t="s">
        <v>34924</v>
      </c>
      <c r="E2" s="136" t="s">
        <v>39106</v>
      </c>
      <c r="F2" s="116">
        <v>46004.33121527778</v>
      </c>
      <c r="G2" s="72">
        <f t="shared" ref="G2:G39" ca="1" si="0">IFERROR(NOW()-F2,"-")</f>
        <v>8.1066435181128327E-2</v>
      </c>
      <c r="H2" s="116">
        <v>46004.331180555557</v>
      </c>
      <c r="I2" s="114" t="str">
        <f>IFERROR(VLOOKUP(D2,DB!A:F,6,0),"")</f>
        <v>SCECO</v>
      </c>
      <c r="J2" s="114" t="str">
        <f>IFERROR(VLOOKUP(D2,DB!A:G,7,0),"")</f>
        <v>In progress</v>
      </c>
      <c r="K2" s="117" t="s">
        <v>39151</v>
      </c>
      <c r="L2" s="131" t="str">
        <f>IFERROR(VLOOKUP(D2,DB!A:I,9,0),"")</f>
        <v>Latis</v>
      </c>
    </row>
    <row r="3" spans="1:16382" ht="31.5" customHeight="1">
      <c r="A3" s="113"/>
      <c r="B3" s="114" t="str">
        <f>IFERROR(VLOOKUP(D3,DB!A:K,11,0),"")</f>
        <v/>
      </c>
      <c r="C3" s="115"/>
      <c r="D3" s="114"/>
      <c r="E3" s="136"/>
      <c r="F3" s="116"/>
      <c r="G3" s="72">
        <f t="shared" ca="1" si="0"/>
        <v>46004.412281712961</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46004.412281712961</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46004.412281712961</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46004.412281712961</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46004.412281712961</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46004.412281712961</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46004.412281712961</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46004.412281712961</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46004.412281712961</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46004.412281712961</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46004.412281712961</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46004.412281712961</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46004.412281712961</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46004.412281712961</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46004.412281712961</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46004.412281712961</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46004.412281712961</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46004.412281712961</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46004.412281712961</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46004.412281712961</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46004.412281712961</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46004.412281712961</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46004.412281712961</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46004.412281712961</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46004.412281712961</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46004.412281712961</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46004.412281712961</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46004.412281712961</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46004.412281712961</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46004.412281712961</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46004.412281712961</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46004.412281712961</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46004.412281712961</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46004.412281712961</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46004.412281712961</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46004.412281712961</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46004.412281712961</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ref="G40:G103" ca="1" si="1">IFERROR(NOW()-F40,"-")</f>
        <v>46004.412281712961</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1"/>
        <v>46004.412281712961</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46004.412281712961</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46004.412281712961</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46004.412281712961</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46004.412281712961</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46004.412281712961</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46004.412281712961</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46004.412281712961</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46004.412281712961</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46004.412281712961</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46004.412281712961</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46004.412281712961</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46004.412281712961</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46004.412281712961</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46004.412281712961</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46004.412281712961</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46004.412281712961</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46004.412281712961</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46004.412281712961</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46004.412281712961</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46004.412281712961</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46004.412281712961</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46004.412281712961</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46004.412281712961</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46004.412281712961</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46004.412281712961</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46004.412281712961</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46004.412281712961</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46004.412281712961</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46004.412281712961</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46004.412281712961</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46004.412281712961</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46004.412281712961</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46004.412281712961</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46004.412281712961</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46004.412281712961</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46004.412281712961</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46004.412281712961</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46004.412281712961</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46004.412281712961</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46004.412281712961</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46004.412281712961</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46004.412281712961</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46004.412281712961</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46004.412281712961</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46004.412281712961</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46004.412281712961</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46004.412281712961</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46004.412281712961</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46004.412281712961</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46004.412281712961</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46004.412281712961</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46004.412281712961</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46004.412281712961</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46004.412281712961</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46004.412281712961</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46004.412281712961</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46004.412281712961</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46004.412281712961</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46004.412281712961</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46004.412281712961</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46004.412281712961</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46004.412281712961</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ref="G104:G167" ca="1" si="2">IFERROR(NOW()-F104,"-")</f>
        <v>46004.412281712961</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2"/>
        <v>46004.412281712961</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46004.412281712961</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46004.412281712961</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46004.412281712961</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46004.412281712961</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46004.412281712961</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46004.412281712961</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46004.412281712961</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46004.412281712961</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46004.412281712961</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46004.412281712961</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46004.412281712961</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46004.412281712961</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46004.412281712961</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46004.412281712961</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46004.412281712961</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46004.412281712961</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46004.412281712961</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46004.412281712961</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46004.412281712961</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46004.412281712961</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46004.412281712961</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46004.412281712961</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46004.412281712961</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46004.412281712961</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46004.412281712961</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46004.412281712961</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46004.412281712961</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46004.412281712961</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46004.412281712961</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46004.412281712961</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46004.412281712961</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46004.412281712961</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46004.412281712961</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46004.412281712961</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46004.412281712961</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46004.412281712961</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46004.412281712961</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46004.412281712961</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46004.412281712961</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46004.412281712961</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46004.412281712961</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46004.412281712961</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46004.412281712961</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46004.412281712961</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46004.412281712961</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46004.412281712961</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46004.412281712961</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46004.412281712961</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46004.412281712961</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46004.412281712961</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46004.412281712961</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46004.412281712961</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46004.412281712961</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46004.412281712961</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46004.412281712961</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46004.412281712961</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46004.412281712961</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46004.412281712961</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46004.412281712961</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46004.412281712961</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46004.412281712961</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46004.412281712961</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ref="G168:G231" ca="1" si="3">IFERROR(NOW()-F168,"-")</f>
        <v>46004.412281712961</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3"/>
        <v>46004.412281712961</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46004.412281712961</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46004.412281712961</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46004.412281712961</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46004.412281712961</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46004.412281712961</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46004.412281712961</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46004.412281712961</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46004.412281712961</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46004.412281712961</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46004.412281712961</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46004.412281712961</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46004.412281712961</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46004.412281712961</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46004.412281712961</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46004.412281712961</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46004.412281712961</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46004.412281712961</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46004.412281712961</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46004.412281712961</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46004.412281712961</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46004.412281712961</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46004.412281712961</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46004.412281712961</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46004.412281712961</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46004.412281712961</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46004.412281712961</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46004.412281712961</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46004.412281712961</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46004.412281712961</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46004.412281712961</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46004.412281712961</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46004.412281712961</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46004.412281712961</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46004.412281712961</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46004.412281712961</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46004.412281712961</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46004.412281712961</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46004.412281712961</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46004.412281712961</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46004.412281712961</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46004.412281712961</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46004.412281712961</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46004.412281712961</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46004.412281712961</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46004.412281712961</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46004.412281712961</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46004.412281712961</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46004.412281712961</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46004.412281712961</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46004.412281712961</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46004.412281712961</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46004.412281712961</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46004.412281712961</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46004.412281712961</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46004.412281712961</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46004.412281712961</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46004.412281712961</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46004.412281712961</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46004.412281712961</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46004.412281712961</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46004.412281712961</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46004.412281712961</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ref="G232:G295" ca="1" si="4">IFERROR(NOW()-F232,"-")</f>
        <v>46004.412281712961</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4"/>
        <v>46004.412281712961</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46004.412281712961</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46004.412281712961</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46004.412281712961</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46004.412281712961</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46004.412281712961</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46004.412281712961</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46004.412281712961</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46004.412281712961</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46004.412281712961</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46004.412281712961</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46004.412281712961</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46004.412281712961</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46004.412281712961</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46004.412281712961</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46004.412281712961</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46004.412281712961</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46004.412281712961</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46004.412281712961</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46004.412281712961</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46004.412281712961</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46004.412281712961</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46004.412281712961</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46004.412281712961</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46004.412281712961</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46004.412281712961</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46004.412281712961</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46004.412281712961</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46004.412281712961</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46004.412281712961</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46004.412281712961</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46004.412281712961</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46004.412281712961</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46004.412281712961</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46004.412281712961</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46004.412281712961</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46004.412281712961</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46004.412281712961</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46004.412281712961</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46004.412281712961</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46004.412281712961</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46004.412281712961</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46004.412281712961</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46004.412281712961</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46004.412281712961</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46004.412281712961</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46004.412281712961</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46004.412281712961</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46004.412281712961</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46004.412281712961</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46004.412281712961</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46004.412281712961</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46004.412281712961</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46004.412281712961</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46004.412281712961</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46004.412281712961</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46004.412281712961</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46004.412281712961</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46004.412281712961</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46004.412281712961</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46004.412281712961</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46004.412281712961</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46004.412281712961</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ref="G296:G359" ca="1" si="5">IFERROR(NOW()-F296,"-")</f>
        <v>46004.412281712961</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5"/>
        <v>46004.412281712961</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46004.412281712961</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46004.412281712961</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46004.412281712961</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46004.412281712961</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46004.412281712961</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46004.412281712961</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46004.412281712961</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46004.412281712961</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46004.412281712961</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46004.412281712961</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46004.412281712961</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46004.412281712961</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46004.412281712961</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46004.412281712961</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46004.412281712961</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46004.412281712961</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46004.412281712961</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46004.412281712961</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46004.412281712961</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46004.412281712961</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46004.412281712961</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46004.412281712961</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46004.412281712961</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46004.412281712961</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46004.412281712961</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46004.412281712961</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46004.412281712961</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46004.412281712961</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46004.412281712961</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46004.412281712961</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46004.412281712961</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46004.412281712961</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46004.412281712961</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46004.412281712961</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46004.412281712961</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46004.412281712961</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46004.412281712961</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46004.412281712961</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46004.412281712961</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46004.412281712961</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46004.412281712961</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46004.412281712961</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46004.412281712961</v>
      </c>
      <c r="H340" s="116"/>
      <c r="I340" s="114" t="str">
        <f>IFERROR(VLOOKUP(D340,DB!A:F,6,0),"")</f>
        <v/>
      </c>
      <c r="J340" s="114" t="str">
        <f>IFERROR(VLOOKUP(D340,DB!A:G,7,0),"")</f>
        <v/>
      </c>
      <c r="K340" s="117"/>
      <c r="L340" s="131" t="str">
        <f>IFERROR(VLOOKUP(D340,DB!A:I,9,0),"")</f>
        <v/>
      </c>
    </row>
    <row r="341" spans="1:12" ht="31.5" customHeight="1">
      <c r="A341" s="137"/>
      <c r="B341" s="138" t="str">
        <f>IFERROR(VLOOKUP(D341,DB!A:K,11,0),"")</f>
        <v/>
      </c>
      <c r="C341" s="139"/>
      <c r="D341" s="138"/>
      <c r="E341" s="136"/>
      <c r="F341" s="140"/>
      <c r="G341" s="141">
        <f t="shared" ca="1" si="5"/>
        <v>46004.412281712961</v>
      </c>
      <c r="H341" s="140"/>
      <c r="I341" s="138" t="str">
        <f>IFERROR(VLOOKUP(D341,DB!A:F,6,0),"")</f>
        <v/>
      </c>
      <c r="J341" s="138" t="str">
        <f>IFERROR(VLOOKUP(D341,DB!A:G,7,0),"")</f>
        <v/>
      </c>
      <c r="K341" s="142"/>
      <c r="L341" s="143" t="str">
        <f>IFERROR(VLOOKUP(D341,DB!A:I,9,0),"")</f>
        <v/>
      </c>
    </row>
  </sheetData>
  <dataValidations count="2">
    <dataValidation allowBlank="1" showInputMessage="1" showErrorMessage="1" sqref="E1" xr:uid="{9E1BC488-8814-4F8A-8DBE-742B3278AB71}"/>
    <dataValidation type="list" allowBlank="1" showInputMessage="1" showErrorMessage="1" sqref="E2:E3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2025-12-13T06:53:55Z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