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702" documentId="120_S{2AC9BD13-BADA-5192-A53E-5A8FF88502F6}" xr6:coauthVersionLast="47" xr6:coauthVersionMax="47" xr10:uidLastSave="{44E58F06-5173-493C-A06F-7ECB7E012630}"/>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9" l="1"/>
  <c r="B6" i="2"/>
  <c r="G6" i="2"/>
  <c r="I6" i="2"/>
  <c r="J6" i="2"/>
  <c r="L6" i="2"/>
  <c r="B4" i="1"/>
  <c r="B2" i="9"/>
  <c r="G2" i="9"/>
  <c r="I2" i="9"/>
  <c r="J2" i="9"/>
  <c r="L2" i="9"/>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G6" i="9"/>
  <c r="I6" i="9"/>
  <c r="J6" i="9"/>
  <c r="L6" i="9"/>
  <c r="B7" i="9"/>
  <c r="G7" i="9"/>
  <c r="I7" i="9"/>
  <c r="J7" i="9"/>
  <c r="L7"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<sst xmlns="http://schemas.openxmlformats.org/spreadsheetml/2006/main" count="180292" uniqueCount="39131">
  <si>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</si>
  <si>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</si>
  <si>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</si>
  <si>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</si>
  <si>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</si>
  <si>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</si>
  <si>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</si>
  <si>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</si>
  <si>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</si>
  <si>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</si>
  <si>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</si>
  <si>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</si>
  <si>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</si>
  <si>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</si>
  <si>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</si>
  <si>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</si>
  <si>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</si>
  <si>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</si>
  <si>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</si>
  <si>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</si>
  <si>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</si>
  <si>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</si>
  <si>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</si>
  <si>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</si>
  <si>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</si>
  <si>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</si>
  <si>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</si>
  <si>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</si>
  <si>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</si>
  <si>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</si>
  <si>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</si>
  <si>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</si>
  <si>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</si>
  <si>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</si>
  <si>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</si>
  <si>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</si>
  <si>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</si>
  <si>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</si>
  <si>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</si>
  <si>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</si>
  <si>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</si>
  <si>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</si>
  <si>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</si>
  <si>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</si>
  <si>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</si>
  <si>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</si>
  <si>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</si>
  <si>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</si>
  <si>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</si>
  <si>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</si>
  <si>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</si>
  <si>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</si>
  <si>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</si>
  <si>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</si>
  <si>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</si>
  <si>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</si>
  <si>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</si>
  <si>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</si>
  <si>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</si>
  <si>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</si>
  <si>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</si>
  <si>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</si>
  <si>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</si>
  <si>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</si>
  <si>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</si>
  <si>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</si>
  <si>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</si>
  <si>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</si>
  <si>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</si>
  <si>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</si>
  <si>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</si>
  <si>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</si>
  <si>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</si>
  <si>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</si>
  <si>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</si>
  <si>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</si>
  <si>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</si>
  <si>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</si>
  <si>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</si>
  <si>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</si>
  <si>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</si>
  <si>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</si>
  <si>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</si>
  <si>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</si>
  <si>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</si>
  <si>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</si>
  <si>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</si>
  <si>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</si>
  <si>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</si>
  <si>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</si>
  <si>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</si>
  <si>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</si>
  <si>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</si>
  <si>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</si>
  <si>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</si>
  <si>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</si>
  <si>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</si>
  <si>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</si>
  <si>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</si>
  <si>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</si>
  <si>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</si>
  <si>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</si>
  <si>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</si>
  <si>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</si>
  <si>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</si>
  <si>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</si>
  <si>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</si>
  <si>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</si>
  <si>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</si>
  <si>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</si>
  <si>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</si>
  <si>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</si>
  <si>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</si>
  <si>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</si>
  <si>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</si>
  <si>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</si>
  <si>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</si>
  <si>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</si>
  <si>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</si>
  <si>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</si>
  <si>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</si>
  <si>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</si>
  <si>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</si>
  <si>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</si>
  <si>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</si>
  <si>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</si>
  <si>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</si>
  <si>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</si>
  <si>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</si>
  <si>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</si>
  <si>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</si>
  <si>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</si>
  <si>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</si>
  <si>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</si>
  <si>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</si>
  <si>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</si>
  <si>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</si>
  <si>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</si>
  <si>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</si>
  <si>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</si>
  <si>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</si>
  <si>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</si>
  <si>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</si>
  <si>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</si>
  <si>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</si>
  <si>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</si>
  <si>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</si>
  <si>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</si>
  <si>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</si>
  <si>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</si>
  <si>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</si>
  <si>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</si>
  <si>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</si>
  <si>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</si>
  <si>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</si>
  <si>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</si>
  <si>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</si>
  <si>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</si>
  <si>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</si>
  <si>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</si>
  <si>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</si>
  <si>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</si>
  <si>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</si>
  <si>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</si>
  <si>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</si>
  <si>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</si>
  <si>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</si>
  <si>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</si>
  <si>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</si>
  <si>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</si>
  <si>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</si>
  <si>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</si>
  <si>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</si>
  <si>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</si>
  <si>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</si>
  <si>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</si>
  <si>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</si>
  <si>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</si>
  <si>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</si>
  <si>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</si>
  <si>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</si>
  <si>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</si>
  <si>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</si>
  <si>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</si>
  <si>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</si>
  <si>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</si>
  <si>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</si>
  <si>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</si>
  <si>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</si>
  <si>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</si>
  <si>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</si>
  <si>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</si>
  <si>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</si>
  <si>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</si>
  <si>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</si>
  <si>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</si>
  <si>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</si>
  <si>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</si>
  <si>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</si>
  <si>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</si>
  <si>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</si>
  <si>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</si>
  <si>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</si>
  <si>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</si>
  <si>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</si>
  <si>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</si>
  <si>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</si>
  <si>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</si>
  <si>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</si>
  <si>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</si>
  <si>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</si>
  <si>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</si>
  <si>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</si>
  <si>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</si>
  <si>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</si>
  <si>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</si>
  <si>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</si>
  <si>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</si>
  <si>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</si>
  <si>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</si>
  <si>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</si>
  <si>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</si>
  <si>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</si>
  <si>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</si>
  <si>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</si>
  <si>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</si>
  <si>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</si>
  <si>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</si>
  <si>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</si>
  <si>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</si>
  <si>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</si>
  <si>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</si>
  <si>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</si>
  <si>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</si>
  <si>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</si>
  <si>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</si>
  <si>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</si>
  <si>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</si>
  <si>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</si>
  <si>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</si>
  <si>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</si>
  <si>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</si>
  <si>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</si>
  <si>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</si>
  <si>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</si>
  <si>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</si>
  <si>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</si>
  <si>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</si>
  <si>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</si>
  <si>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</si>
  <si>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</si>
  <si>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</si>
  <si>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</si>
  <si>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</si>
  <si>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</si>
  <si>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</si>
  <si>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</si>
  <si>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</si>
  <si>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</si>
  <si>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</si>
  <si>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</si>
  <si>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</si>
  <si>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</si>
  <si>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</si>
  <si>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</si>
  <si>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</si>
  <si>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</si>
  <si>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</si>
  <si>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</si>
  <si>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</si>
  <si>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</si>
  <si>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</si>
  <si>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</si>
  <si>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</si>
  <si>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</si>
  <si>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</si>
  <si>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</si>
  <si>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</si>
  <si>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</si>
  <si>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</si>
  <si>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</si>
  <si>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</si>
  <si>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</si>
  <si>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</si>
  <si>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</si>
  <si>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</si>
  <si>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</si>
  <si>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</si>
  <si>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</si>
  <si>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</si>
  <si>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</si>
  <si>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</si>
  <si>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</si>
  <si>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</si>
  <si>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</si>
  <si>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</si>
  <si>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</si>
  <si>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</si>
  <si>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</si>
  <si>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</si>
  <si>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</si>
  <si>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</si>
  <si>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</si>
  <si>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</si>
  <si>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</si>
  <si>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</si>
  <si>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</si>
  <si>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</si>
  <si>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</si>
  <si>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</si>
  <si>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</si>
  <si>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</si>
  <si>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</si>
  <si>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</si>
  <si>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</si>
  <si>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</si>
  <si>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</si>
  <si>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</si>
  <si>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</si>
  <si>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</si>
  <si>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</si>
  <si>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</si>
  <si>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</si>
  <si>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</si>
  <si>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</si>
  <si>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</si>
  <si>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</si>
  <si>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</si>
  <si>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</si>
  <si>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</si>
  <si>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</si>
  <si>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</si>
  <si>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</si>
  <si>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</si>
  <si>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</si>
  <si>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</si>
  <si>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</si>
  <si>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</si>
  <si>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</si>
  <si>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</si>
  <si>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</si>
  <si>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</si>
  <si>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</si>
  <si>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</si>
  <si>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</si>
  <si>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</si>
  <si>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</si>
  <si>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</si>
  <si>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</si>
  <si>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</si>
  <si>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</si>
  <si>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</si>
  <si>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</si>
  <si>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</si>
  <si>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</si>
  <si>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</si>
  <si>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</si>
  <si>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</si>
  <si>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</si>
  <si>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</si>
  <si>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</si>
  <si>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</si>
  <si>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</si>
  <si>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</si>
  <si>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</si>
  <si>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</si>
  <si>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</si>
  <si>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</si>
  <si>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</si>
  <si>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</si>
  <si>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</si>
  <si>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</si>
  <si>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</si>
  <si>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</si>
  <si>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</si>
  <si>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</si>
  <si>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</si>
  <si>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</si>
  <si>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</si>
  <si>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</si>
  <si>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</si>
  <si>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</si>
  <si>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</si>
  <si>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</si>
  <si>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</si>
  <si>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</si>
  <si>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</si>
  <si>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</si>
  <si>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</si>
  <si>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</si>
  <si>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</si>
  <si>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</si>
  <si>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</si>
  <si>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</si>
  <si>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</si>
  <si>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</si>
  <si>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</si>
  <si>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</si>
  <si>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</si>
  <si>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</si>
  <si>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</si>
  <si>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</si>
  <si>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</si>
  <si>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</si>
  <si>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</si>
  <si>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</si>
  <si>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</si>
  <si>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</si>
  <si>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</si>
  <si>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</si>
  <si>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</si>
  <si>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</si>
  <si>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</si>
  <si>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</si>
  <si>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</si>
  <si>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</si>
  <si>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</si>
  <si>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</si>
  <si>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</si>
  <si>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</si>
  <si>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</si>
  <si>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</si>
  <si>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</si>
  <si>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</si>
  <si>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</si>
  <si>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</si>
  <si>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</si>
  <si>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</si>
  <si>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</si>
  <si>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</si>
  <si>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</si>
  <si>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</si>
  <si>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</si>
  <si>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</si>
  <si>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</si>
  <si>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</si>
  <si>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</si>
  <si>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</si>
  <si>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</si>
  <si>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</si>
  <si>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</si>
  <si>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</si>
  <si>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</si>
  <si>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</si>
  <si>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</si>
  <si>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</si>
  <si>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</si>
  <si>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</si>
  <si>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</si>
  <si>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</si>
  <si>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</si>
  <si>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</si>
  <si>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</si>
  <si>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</si>
  <si>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</si>
  <si>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</si>
  <si>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</si>
  <si>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</si>
  <si>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</si>
  <si>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</si>
  <si>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</si>
  <si>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</si>
  <si>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</si>
  <si>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</si>
  <si>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</si>
  <si>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</si>
  <si>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</si>
  <si>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</si>
  <si>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</si>
  <si>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</si>
  <si>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</si>
  <si>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</si>
  <si>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</si>
  <si>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</si>
  <si>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</si>
  <si>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</si>
  <si>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</si>
  <si>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</si>
  <si>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</si>
  <si>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</si>
  <si>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</si>
  <si>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</si>
  <si>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</si>
  <si>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</si>
  <si>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</si>
  <si>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</si>
  <si>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</si>
  <si>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</si>
  <si>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</si>
  <si>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</si>
  <si>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</si>
  <si>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</si>
  <si>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</si>
  <si>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</si>
  <si>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</si>
  <si>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</si>
  <si>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</si>
  <si>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</si>
  <si>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</si>
  <si>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</si>
  <si>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</si>
  <si>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</si>
  <si>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</si>
  <si>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</si>
  <si>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</si>
  <si>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</si>
  <si>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</si>
  <si>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</si>
  <si>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</si>
  <si>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</si>
  <si>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</si>
  <si>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</si>
  <si>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</si>
  <si>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</si>
  <si>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</si>
  <si>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</si>
  <si>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</si>
  <si>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</si>
  <si>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</si>
  <si>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</si>
  <si>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</si>
  <si>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</si>
  <si>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</si>
  <si>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</si>
  <si>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</si>
  <si>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</si>
  <si>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</si>
  <si>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</si>
  <si>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</si>
  <si>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</si>
  <si>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</si>
  <si>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</si>
  <si>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</si>
  <si>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</si>
  <si>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</si>
  <si>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</si>
  <si>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</si>
  <si>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</si>
  <si>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</si>
  <si>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</si>
  <si>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</si>
  <si>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</si>
  <si>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</si>
  <si>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</si>
  <si>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</si>
  <si>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</si>
  <si>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</si>
  <si>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</si>
  <si>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</si>
  <si>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</si>
  <si>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</si>
  <si>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</si>
  <si>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</si>
  <si>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</si>
  <si>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</si>
  <si>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</si>
  <si>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</si>
  <si>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</si>
  <si>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</si>
  <si>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</si>
  <si>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</si>
  <si>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</si>
  <si>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</si>
  <si>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</si>
  <si>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</si>
  <si>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</si>
  <si>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</si>
  <si>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</si>
  <si>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</si>
  <si>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</si>
  <si>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</si>
  <si>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</si>
  <si>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</si>
  <si>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</si>
  <si>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</si>
  <si>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</si>
  <si>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</si>
  <si>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</si>
  <si>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</si>
  <si>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</si>
  <si>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</si>
  <si>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</si>
  <si>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</si>
  <si>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</si>
  <si>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</si>
  <si>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</si>
  <si>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</si>
  <si>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</si>
  <si>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</si>
  <si>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</si>
  <si>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</si>
  <si>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</si>
  <si>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</si>
  <si>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</si>
  <si>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</si>
  <si>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</si>
  <si>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</si>
  <si>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</si>
  <si>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</si>
  <si>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</si>
  <si>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</si>
  <si>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</si>
  <si>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</si>
  <si>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</si>
  <si>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</si>
  <si>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</si>
  <si>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</si>
  <si>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</si>
  <si>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</si>
  <si>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</si>
  <si>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</si>
  <si>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</si>
  <si>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</si>
  <si>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</si>
  <si>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</si>
  <si>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</si>
  <si>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</si>
  <si>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</si>
  <si>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</si>
  <si>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</si>
  <si>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</si>
  <si>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</si>
  <si>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</si>
  <si>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</si>
  <si>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</si>
  <si>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</si>
  <si>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</si>
  <si>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</si>
  <si>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</si>
  <si>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</si>
  <si>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</si>
  <si>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</si>
  <si>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</si>
  <si>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</si>
  <si>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</si>
  <si>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</si>
  <si>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</si>
  <si>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</si>
  <si>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</si>
  <si>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</si>
  <si>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</si>
  <si>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</si>
  <si>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</si>
  <si>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</si>
  <si>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</si>
  <si>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</si>
  <si>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</si>
  <si>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</si>
  <si>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</si>
  <si>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</si>
  <si>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</si>
  <si>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</si>
  <si>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</si>
  <si>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</si>
  <si>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</si>
  <si>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</si>
  <si>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</si>
  <si>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</si>
  <si>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</si>
  <si>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</si>
  <si>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</si>
  <si>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</si>
  <si>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</si>
  <si>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</si>
  <si>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</si>
  <si>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</si>
  <si>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</si>
  <si>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</si>
  <si>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</si>
  <si>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</si>
  <si>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</si>
  <si>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</si>
  <si>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</si>
  <si>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</si>
  <si>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</si>
  <si>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</si>
  <si>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</si>
  <si>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</si>
  <si>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</si>
  <si>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</si>
  <si>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</si>
  <si>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</si>
  <si>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</si>
  <si>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</si>
  <si>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</si>
  <si>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</si>
  <si>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</si>
  <si>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</si>
  <si>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</si>
  <si>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</si>
  <si>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</si>
  <si>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</si>
  <si>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</si>
  <si>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</si>
  <si>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</si>
  <si>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</si>
  <si>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</si>
  <si>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</si>
  <si>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</si>
  <si>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</si>
  <si>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</si>
  <si>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</si>
  <si>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</si>
  <si>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</si>
  <si>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</si>
  <si>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</si>
  <si>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</si>
  <si>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</si>
  <si>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</si>
  <si>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</si>
  <si>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</si>
  <si>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</si>
  <si>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</si>
  <si>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</si>
  <si>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</si>
  <si>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</si>
  <si>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</si>
  <si>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</si>
  <si>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</si>
  <si>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</si>
  <si>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</si>
  <si>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</si>
  <si>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</si>
  <si>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</si>
  <si>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</si>
  <si>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</si>
  <si>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</si>
  <si>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</si>
  <si>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</si>
  <si>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</si>
  <si>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</si>
  <si>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</si>
  <si>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</si>
  <si>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</si>
  <si>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</si>
  <si>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</si>
  <si>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</si>
  <si>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</si>
  <si>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</si>
  <si>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</si>
  <si>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</si>
  <si>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</si>
  <si>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</si>
  <si>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</si>
  <si>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</si>
  <si>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</si>
  <si>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</si>
  <si>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</si>
  <si>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</si>
  <si>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</si>
  <si>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</si>
  <si>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</si>
  <si>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</si>
  <si>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</si>
  <si>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</si>
  <si>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</si>
  <si>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</si>
  <si>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</si>
  <si>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</si>
  <si>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</si>
  <si>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</si>
  <si>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</si>
  <si>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</si>
  <si>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</si>
  <si>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</si>
  <si>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</si>
  <si>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</si>
  <si>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</si>
  <si>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</si>
  <si>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</si>
  <si>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</si>
  <si>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</si>
  <si>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</si>
  <si>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</si>
  <si>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</si>
  <si>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</si>
  <si>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</si>
  <si>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</si>
  <si>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</si>
  <si>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</si>
  <si>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</si>
  <si>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</si>
  <si>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</si>
  <si>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</si>
  <si>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</si>
  <si>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</si>
  <si>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</si>
  <si>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</si>
  <si>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</si>
  <si>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</si>
  <si>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</si>
  <si>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</si>
  <si>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</si>
  <si>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</si>
  <si>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</si>
  <si>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</si>
  <si>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</si>
  <si>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</si>
  <si>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</si>
  <si>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</si>
  <si>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</si>
  <si>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</si>
  <si>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</si>
  <si>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</si>
  <si>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</si>
  <si>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</si>
  <si>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</si>
  <si>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</si>
  <si>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</si>
  <si>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</si>
  <si>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</si>
  <si>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</si>
  <si>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</si>
  <si>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</si>
  <si>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</si>
  <si>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</si>
  <si>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</si>
  <si>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</si>
  <si>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</si>
  <si>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</si>
  <si>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</si>
  <si>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</si>
  <si>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</si>
  <si>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</si>
  <si>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</si>
  <si>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</si>
  <si>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</si>
  <si>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</si>
  <si>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</si>
  <si>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</si>
  <si>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</si>
  <si>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</si>
  <si>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</si>
  <si>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</si>
  <si>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</si>
  <si>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</si>
  <si>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</si>
  <si>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</si>
  <si>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</si>
  <si>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</si>
  <si>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</si>
  <si>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</si>
  <si>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</si>
  <si>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</si>
  <si>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</si>
  <si>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</si>
  <si>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</si>
  <si>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</si>
  <si>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</si>
  <si>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</si>
  <si>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</si>
  <si>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</si>
  <si>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</si>
  <si>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</si>
  <si>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</si>
  <si>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</si>
  <si>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</si>
  <si>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</si>
  <si>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</si>
  <si>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</si>
  <si>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</si>
  <si>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</si>
  <si>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</si>
  <si>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</si>
  <si>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</si>
  <si>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</si>
  <si>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</si>
  <si>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</si>
  <si>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</si>
  <si>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</si>
  <si>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</si>
  <si>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</si>
  <si>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</si>
  <si>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</si>
  <si>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</si>
  <si>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</si>
  <si>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</si>
  <si>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</si>
  <si>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</si>
  <si>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</si>
  <si>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</si>
  <si>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</si>
  <si>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</si>
  <si>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</si>
  <si>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</si>
  <si>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</si>
  <si>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</si>
  <si>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</si>
  <si>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</si>
  <si>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</si>
  <si>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</si>
  <si>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</si>
  <si>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</si>
  <si>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</si>
  <si>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</si>
  <si>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</si>
  <si>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</si>
  <si>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</si>
  <si>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</si>
  <si>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</si>
  <si>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</si>
  <si>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</si>
  <si>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</si>
  <si>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</si>
  <si>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</si>
  <si>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</si>
  <si>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</si>
  <si>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</si>
  <si>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</si>
  <si>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</si>
  <si>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</si>
  <si>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</si>
  <si>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</si>
  <si>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</si>
  <si>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</si>
  <si>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</si>
  <si>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</si>
  <si>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</si>
  <si>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</si>
  <si>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</si>
  <si>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</si>
  <si>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</si>
  <si>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</si>
  <si>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</si>
  <si>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</si>
  <si>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</si>
  <si>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</si>
  <si>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</si>
  <si>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</si>
  <si>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</si>
  <si>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</si>
  <si>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</si>
  <si>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</si>
  <si>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</si>
  <si>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</si>
  <si>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</si>
  <si>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</si>
  <si>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</si>
  <si>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</si>
  <si>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</si>
  <si>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</si>
  <si>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</si>
  <si>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</si>
  <si>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</si>
  <si>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</si>
  <si>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</si>
  <si>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</si>
  <si>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</si>
  <si>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</si>
  <si>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</si>
  <si>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</si>
  <si>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</si>
  <si>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</si>
  <si>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</si>
  <si>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</si>
  <si>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</si>
  <si>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</si>
  <si>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</si>
  <si>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</si>
  <si>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</si>
  <si>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</si>
  <si>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</si>
  <si>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</si>
  <si>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</si>
  <si>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</si>
  <si>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</si>
  <si>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</si>
  <si>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</si>
  <si>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</si>
  <si>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</si>
  <si>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</si>
  <si>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</si>
  <si>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</si>
  <si>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</si>
  <si>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</si>
  <si>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</si>
  <si>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</si>
  <si>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</si>
  <si>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</si>
  <si>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</si>
  <si>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</si>
  <si>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</si>
  <si>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</si>
  <si>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</si>
  <si>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</si>
  <si>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</si>
  <si>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</si>
  <si>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</si>
  <si>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</si>
  <si>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</si>
  <si>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</si>
  <si>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</si>
  <si>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</si>
  <si>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</si>
  <si>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</si>
  <si>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</si>
  <si>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</si>
  <si>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</si>
  <si>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</si>
  <si>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</si>
  <si>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</si>
  <si>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</si>
  <si>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</si>
  <si>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</si>
  <si>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</si>
  <si>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</si>
  <si>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</si>
  <si>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</si>
  <si>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</si>
  <si>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</si>
  <si>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</si>
  <si>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</si>
  <si>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</si>
  <si>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</si>
  <si>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</si>
  <si>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</si>
  <si>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</si>
  <si>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</si>
  <si>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</si>
  <si>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</si>
  <si>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</si>
  <si>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</si>
  <si>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</si>
  <si>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</si>
  <si>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</si>
  <si>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</si>
  <si>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</si>
  <si>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</si>
  <si>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</si>
  <si>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</si>
  <si>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</si>
  <si>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</si>
  <si>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</si>
  <si>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</si>
  <si>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</si>
  <si>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</si>
  <si>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</si>
  <si>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</si>
  <si>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</si>
  <si>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</si>
  <si>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</si>
  <si>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</si>
  <si>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</si>
  <si>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</si>
  <si>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</si>
  <si>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</si>
  <si>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</si>
  <si>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</si>
  <si>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</si>
  <si>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</si>
  <si>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</si>
  <si>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</si>
  <si>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</si>
  <si>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</si>
  <si>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</si>
  <si>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</si>
  <si>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</si>
  <si>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</si>
  <si>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</si>
  <si>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</si>
  <si>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</si>
  <si>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</si>
  <si>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</si>
  <si>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</si>
  <si>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</si>
  <si>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</si>
  <si>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</si>
  <si>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</si>
  <si>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</si>
  <si>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</si>
  <si>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</si>
  <si>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</si>
  <si>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</si>
  <si>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</si>
  <si>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</si>
  <si>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</si>
  <si>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</si>
  <si>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</si>
  <si>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</si>
  <si>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</si>
  <si>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</si>
  <si>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</si>
  <si>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</si>
  <si>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</si>
  <si>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</si>
  <si>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</si>
  <si>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</si>
  <si>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</si>
  <si>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</si>
  <si>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</si>
  <si>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</si>
  <si>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</si>
  <si>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</si>
  <si>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</si>
  <si>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</si>
  <si>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</si>
  <si>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</si>
  <si>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</si>
  <si>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</si>
  <si>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</si>
  <si>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</si>
  <si>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</si>
  <si>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</si>
  <si>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</si>
  <si>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</si>
  <si>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</si>
  <si>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</si>
  <si>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</si>
  <si>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</si>
  <si>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</si>
  <si>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</si>
  <si>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</si>
  <si>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</si>
  <si>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</si>
  <si>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</si>
  <si>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</si>
  <si>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</si>
  <si>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</si>
  <si>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</si>
  <si>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</si>
  <si>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</si>
  <si>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</si>
  <si>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</si>
  <si>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</si>
  <si>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</si>
  <si>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</si>
  <si>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</si>
  <si>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</si>
  <si>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</si>
  <si>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</si>
  <si>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</si>
  <si>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</si>
  <si>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</si>
  <si>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</si>
  <si>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</si>
  <si>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</si>
  <si>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</si>
  <si>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</si>
  <si>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</si>
  <si>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</si>
  <si>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</si>
  <si>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</si>
  <si>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</si>
  <si>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</si>
  <si>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</si>
  <si>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</si>
  <si>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</si>
  <si>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</si>
  <si>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</si>
  <si>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</si>
  <si>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</si>
  <si>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</si>
  <si>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</si>
  <si>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</si>
  <si>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</si>
  <si>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</si>
  <si>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</si>
  <si>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</si>
  <si>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</si>
  <si>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</si>
  <si>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</si>
  <si>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</si>
  <si>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</si>
  <si>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</si>
  <si>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</si>
  <si>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</si>
  <si>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</si>
  <si>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</si>
  <si>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</si>
  <si>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</si>
  <si>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</si>
  <si>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</si>
  <si>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</si>
  <si>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</si>
  <si>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</si>
  <si>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</si>
  <si>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</si>
  <si>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</si>
  <si>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</si>
  <si>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</si>
  <si>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</si>
  <si>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</si>
  <si>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</si>
  <si>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</si>
  <si>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</si>
  <si>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</si>
  <si>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</si>
  <si>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</si>
  <si>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</si>
  <si>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</si>
  <si>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</si>
  <si>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</si>
  <si>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</si>
  <si>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</si>
  <si>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</si>
  <si>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</si>
  <si>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</si>
  <si>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</si>
  <si>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</si>
  <si>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</si>
  <si>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</si>
  <si>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</si>
  <si>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</si>
  <si>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</si>
  <si>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</si>
  <si>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</si>
  <si>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</si>
  <si>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</si>
  <si>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</si>
  <si>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</si>
  <si>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</si>
  <si>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</si>
  <si>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</si>
  <si>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</si>
  <si>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</si>
  <si>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</si>
  <si>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</si>
  <si>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</si>
  <si>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</si>
  <si>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</si>
  <si>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</si>
  <si>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</si>
  <si>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</si>
  <si>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</si>
  <si>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</si>
  <si>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</si>
  <si>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</si>
  <si>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</si>
  <si>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</si>
  <si>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</si>
  <si>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</si>
  <si>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</si>
  <si>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</si>
  <si>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</si>
  <si>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</si>
  <si>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</si>
  <si>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</si>
  <si>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</si>
  <si>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</si>
  <si>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</si>
  <si>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</si>
  <si>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</si>
  <si>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</si>
  <si>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</si>
  <si>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</si>
  <si>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</si>
  <si>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</si>
  <si>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</si>
  <si>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</si>
  <si>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</si>
  <si>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</si>
  <si>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</si>
  <si>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</si>
  <si>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</si>
  <si>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</si>
  <si>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</si>
  <si>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</si>
  <si>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</si>
  <si>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</si>
  <si>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</si>
  <si>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</si>
  <si>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</si>
  <si>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</si>
  <si>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</si>
  <si>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</si>
  <si>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</si>
  <si>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</si>
  <si>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</si>
  <si>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</si>
  <si>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</si>
  <si>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</si>
  <si>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</si>
  <si>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</si>
  <si>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</si>
  <si>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</si>
  <si>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</si>
  <si>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</si>
  <si>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</si>
  <si>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</si>
  <si>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</si>
  <si>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</si>
  <si>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</si>
  <si>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</si>
  <si>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</si>
  <si>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</si>
  <si>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</si>
  <si>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</si>
  <si>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</si>
  <si>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</si>
  <si>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</si>
  <si>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</si>
  <si>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</si>
  <si>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</si>
  <si>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</si>
  <si>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</si>
  <si>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</si>
  <si>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</si>
  <si>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</si>
  <si>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</si>
  <si>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</si>
  <si>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</si>
  <si>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</si>
  <si>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</si>
  <si>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</si>
  <si>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</si>
  <si>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</si>
  <si>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</si>
  <si>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</si>
  <si>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</si>
  <si>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</si>
  <si>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</si>
  <si>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</si>
  <si>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</si>
  <si>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</si>
  <si>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</si>
  <si>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</si>
  <si>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</si>
  <si>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</si>
  <si>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</si>
  <si>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</si>
  <si>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</si>
  <si>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</si>
  <si>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</si>
  <si>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</si>
  <si>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</si>
  <si>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</si>
  <si>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</si>
  <si>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</si>
  <si>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</si>
  <si>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</si>
  <si>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</si>
  <si>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</si>
  <si>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</si>
  <si>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</si>
  <si>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</si>
  <si>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</si>
  <si>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</si>
  <si>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</si>
  <si>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</si>
  <si>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</si>
  <si>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</si>
  <si>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</si>
  <si>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</si>
  <si>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</si>
  <si>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</si>
  <si>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</si>
  <si>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</si>
  <si>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</si>
  <si>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</si>
  <si>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</si>
  <si>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</si>
  <si>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</si>
  <si>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</si>
  <si>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</si>
  <si>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</si>
  <si>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</si>
  <si>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</si>
  <si>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</si>
  <si>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</si>
  <si>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</si>
  <si>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</si>
  <si>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</si>
  <si>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</si>
  <si>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</si>
  <si>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</si>
  <si>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</si>
  <si>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</si>
  <si>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</si>
  <si>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</si>
  <si>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</si>
  <si>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</si>
  <si>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</si>
  <si>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</si>
  <si>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</si>
  <si>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</si>
  <si>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</si>
  <si>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</si>
  <si>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</si>
  <si>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</si>
  <si>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</si>
  <si>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</si>
  <si>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</si>
  <si>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</si>
  <si>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</si>
  <si>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</si>
  <si>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</si>
  <si>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</si>
  <si>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</si>
  <si>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</si>
  <si>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</si>
  <si>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</si>
  <si>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</si>
  <si>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</si>
  <si>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</si>
  <si>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</si>
  <si>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</si>
  <si>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</si>
  <si>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</si>
  <si>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</si>
  <si>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</si>
  <si>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</si>
  <si>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</si>
  <si>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</si>
  <si>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</si>
  <si>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</si>
  <si>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</si>
  <si>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</si>
  <si>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</si>
  <si>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</si>
  <si>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</si>
  <si>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</si>
  <si>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</si>
  <si>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</si>
  <si>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</si>
  <si>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</si>
  <si>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</si>
  <si>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</si>
  <si>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</si>
  <si>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</si>
  <si>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</si>
  <si>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</si>
  <si>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</si>
  <si>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</si>
  <si>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</si>
  <si>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</si>
  <si>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</si>
  <si>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</si>
  <si>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</si>
  <si>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</si>
  <si>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</si>
  <si>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</si>
  <si>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</si>
  <si>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</si>
  <si>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</si>
  <si>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</si>
  <si>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</si>
  <si>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</si>
  <si>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</si>
  <si>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</si>
  <si>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</si>
  <si>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</si>
  <si>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</si>
  <si>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</si>
  <si>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</si>
  <si>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</si>
  <si>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</si>
  <si>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</si>
  <si>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</si>
  <si>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</si>
  <si>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</si>
  <si>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</si>
  <si>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</si>
  <si>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</si>
  <si>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</si>
  <si>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</si>
  <si>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</si>
  <si>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</si>
  <si>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</si>
  <si>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</si>
  <si>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</si>
  <si>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</si>
  <si>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</si>
  <si>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</si>
  <si>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</si>
  <si>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</si>
  <si>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</si>
  <si>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</si>
  <si>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</si>
  <si>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</si>
  <si>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</si>
  <si>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</si>
  <si>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</si>
  <si>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</si>
  <si>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</si>
  <si>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</si>
  <si>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</si>
  <si>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</si>
  <si>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</si>
  <si>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</si>
  <si>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</si>
  <si>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</si>
  <si>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</si>
  <si>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</si>
  <si>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</si>
  <si>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</si>
  <si>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</si>
  <si>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</si>
  <si>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</si>
  <si>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</si>
  <si>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</si>
  <si>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</si>
  <si>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</si>
  <si>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</si>
  <si>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</si>
  <si>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</si>
  <si>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</si>
  <si>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</si>
  <si>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</si>
  <si>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</si>
  <si>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</si>
  <si>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</si>
  <si>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</si>
  <si>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</si>
  <si>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</si>
  <si>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</si>
  <si>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</si>
  <si>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</si>
  <si>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</si>
  <si>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</si>
  <si>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</si>
  <si>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</si>
  <si>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</si>
  <si>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</si>
  <si>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</si>
  <si>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</si>
  <si>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</si>
  <si>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</si>
  <si>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</si>
  <si>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</si>
  <si>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</si>
  <si>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</si>
  <si>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</si>
  <si>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</si>
  <si>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</si>
  <si>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</si>
  <si>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</si>
  <si>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</si>
  <si>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</si>
  <si>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</si>
  <si>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</si>
  <si>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</si>
  <si>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</si>
  <si>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</si>
  <si>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</si>
  <si>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</si>
  <si>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</si>
  <si>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</si>
  <si>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</si>
  <si>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</si>
  <si>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</si>
  <si>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</si>
  <si>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</si>
  <si>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</si>
  <si>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</si>
  <si>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</si>
  <si>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</si>
  <si>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</si>
  <si>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</si>
  <si>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</si>
  <si>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</si>
  <si>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</si>
  <si>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</si>
  <si>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</si>
  <si>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</si>
  <si>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</si>
  <si>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</si>
  <si>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</si>
  <si>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</si>
  <si>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</si>
  <si>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</si>
  <si>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</si>
  <si>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</si>
  <si>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</si>
  <si>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</si>
  <si>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</si>
  <si>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</si>
  <si>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</si>
  <si>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</si>
  <si>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</si>
  <si>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</si>
  <si>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</si>
  <si>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</si>
  <si>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</si>
  <si>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</si>
  <si>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</si>
  <si>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</si>
  <si>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</si>
  <si>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</si>
  <si>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</si>
  <si>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</si>
  <si>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</si>
  <si>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</si>
  <si>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</si>
  <si>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</si>
  <si>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</si>
  <si>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</si>
  <si>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</si>
  <si>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</si>
  <si>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</si>
  <si>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</si>
  <si>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</si>
  <si>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</si>
  <si>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</si>
  <si>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</si>
  <si>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</si>
  <si>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</si>
  <si>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</si>
  <si>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</si>
  <si>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</si>
  <si>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</si>
  <si>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</si>
  <si>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</si>
  <si>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</si>
  <si>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</si>
  <si>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</si>
  <si>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</si>
  <si>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</si>
  <si>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</si>
  <si>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</si>
  <si>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</si>
  <si>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</si>
  <si>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</si>
  <si>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</si>
  <si>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</si>
  <si>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</si>
  <si>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</si>
  <si>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</si>
  <si>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</si>
  <si>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</si>
  <si>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</si>
  <si>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</si>
  <si>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</si>
  <si>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</si>
  <si>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</si>
  <si>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</si>
  <si>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</si>
  <si>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</si>
  <si>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</si>
  <si>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</si>
  <si>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</si>
  <si>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</si>
  <si>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</si>
  <si>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</si>
  <si>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</si>
  <si>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</si>
  <si>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</si>
  <si>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</si>
  <si>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</si>
  <si>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</si>
  <si>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</si>
  <si>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</si>
  <si>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</si>
  <si>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</si>
  <si>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</si>
  <si>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</si>
  <si>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</si>
  <si>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</si>
  <si>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</si>
  <si>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</si>
  <si>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</si>
  <si>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</si>
  <si>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</si>
  <si>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</si>
  <si>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</si>
  <si>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</si>
  <si>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</si>
  <si>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</si>
  <si>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</si>
  <si>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</si>
  <si>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</si>
  <si>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</si>
  <si>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</si>
  <si>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</si>
  <si>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</si>
  <si>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</si>
  <si>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</si>
  <si>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</si>
  <si>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</si>
  <si>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</si>
  <si>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</si>
  <si>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</si>
  <si>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</si>
  <si>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</si>
  <si>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</si>
  <si>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</si>
  <si>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</si>
  <si>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</si>
  <si>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</si>
  <si>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</si>
  <si>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</si>
  <si>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</si>
  <si>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</si>
  <si>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</si>
  <si>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</si>
  <si>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</si>
  <si>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</si>
  <si>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</si>
  <si>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</si>
  <si>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</si>
  <si>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</si>
  <si>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</si>
  <si>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</si>
  <si>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</si>
  <si>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</si>
  <si>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</si>
  <si>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</si>
  <si>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</si>
  <si>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</si>
  <si>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</si>
  <si>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</si>
  <si>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</si>
  <si>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</si>
  <si>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</si>
  <si>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</si>
  <si>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</si>
  <si>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</si>
  <si>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</si>
  <si>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</si>
  <si>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</si>
  <si>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</si>
  <si>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</si>
  <si>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</si>
  <si>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</si>
  <si>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</si>
  <si>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</si>
  <si>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</si>
  <si>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</si>
  <si>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</si>
  <si>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</si>
  <si>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</si>
  <si>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</si>
  <si>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</si>
  <si>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</si>
  <si>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</si>
  <si>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</si>
  <si>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</si>
  <si>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</si>
  <si>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</si>
  <si>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</si>
  <si>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</si>
  <si>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</si>
  <si>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</si>
  <si>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</si>
  <si>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</si>
  <si>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</si>
  <si>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</si>
  <si>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</si>
  <si>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</si>
  <si>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</si>
  <si>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</si>
  <si>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</si>
  <si>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</si>
  <si>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</si>
  <si>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</si>
  <si>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</si>
  <si>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</si>
  <si>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</si>
  <si>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</si>
  <si>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</si>
  <si>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</si>
  <si>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</si>
  <si>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</si>
  <si>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</si>
  <si>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</si>
  <si>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</si>
  <si>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</si>
  <si>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</si>
  <si>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</si>
  <si>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</si>
  <si>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</si>
  <si>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</si>
  <si>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</si>
  <si>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</si>
  <si>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</si>
  <si>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</si>
  <si>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</si>
  <si>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</si>
  <si>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</si>
  <si>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</si>
  <si>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</si>
  <si>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</si>
  <si>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</si>
  <si>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</si>
  <si>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</si>
  <si>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</si>
  <si>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</si>
  <si>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</si>
  <si>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</si>
  <si>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</si>
  <si>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</si>
  <si>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</si>
  <si>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</si>
  <si>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</si>
  <si>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</si>
  <si>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</si>
  <si>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</si>
  <si>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</si>
  <si>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</si>
  <si>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</si>
  <si>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</si>
  <si>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</si>
  <si>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</si>
  <si>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</si>
  <si>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</si>
  <si>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</si>
  <si>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</si>
  <si>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</si>
  <si>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</si>
  <si>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</si>
  <si>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</si>
  <si>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</si>
  <si>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</si>
  <si>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</si>
  <si>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</si>
  <si>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</si>
  <si>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</si>
  <si>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</si>
  <si>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</si>
  <si>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</si>
  <si>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</si>
  <si>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</si>
  <si>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</si>
  <si>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</si>
  <si>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</si>
  <si>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</si>
  <si>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</si>
  <si>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</si>
  <si>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</si>
  <si>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</si>
  <si>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</si>
  <si>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</si>
  <si>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</si>
  <si>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</si>
  <si>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</si>
  <si>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</si>
  <si>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</si>
  <si>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</si>
  <si>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</si>
  <si>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</si>
  <si>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</si>
  <si>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</si>
  <si>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</si>
  <si>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</si>
  <si>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</si>
  <si>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</si>
  <si>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</si>
  <si>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</si>
  <si>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</si>
  <si>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</si>
  <si>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</si>
  <si>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</si>
  <si>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</si>
  <si>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</si>
  <si>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</si>
  <si>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</si>
  <si>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</si>
  <si>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</si>
  <si>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</si>
  <si>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</si>
  <si>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</si>
  <si>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</si>
  <si>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</si>
  <si>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</si>
  <si>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</si>
  <si>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</si>
  <si>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</si>
  <si>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</si>
  <si>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</si>
  <si>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</si>
  <si>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</si>
  <si>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</si>
  <si>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</si>
  <si>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</si>
  <si>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</si>
  <si>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</si>
  <si>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</si>
  <si>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</si>
  <si>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</si>
  <si>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</si>
  <si>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</si>
  <si>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</si>
  <si>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</si>
  <si>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</si>
  <si>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</si>
  <si>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</si>
  <si>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</si>
  <si>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</si>
  <si>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</si>
  <si>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</si>
  <si>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</si>
  <si>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</si>
  <si>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</si>
  <si>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</si>
  <si>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</si>
  <si>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</si>
  <si>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</si>
  <si>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</si>
  <si>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</si>
  <si>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</si>
  <si>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</si>
  <si>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</si>
  <si>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</si>
  <si>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</si>
  <si>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</si>
  <si>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</si>
  <si>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</si>
  <si>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</si>
  <si>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</si>
  <si>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</si>
  <si>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</si>
  <si>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</si>
  <si>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</si>
  <si>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</si>
  <si>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</si>
  <si>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</si>
  <si>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</si>
  <si>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</si>
  <si>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</si>
  <si>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</si>
  <si>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</si>
  <si>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</si>
  <si>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</si>
  <si>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</si>
  <si>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</si>
  <si>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</si>
  <si>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</si>
  <si>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</si>
  <si>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</si>
  <si>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</si>
  <si>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</si>
  <si>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</si>
  <si>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</si>
  <si>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</si>
  <si>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</si>
  <si>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</si>
  <si>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</si>
  <si>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</si>
  <si>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</si>
  <si>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</si>
  <si>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</si>
  <si>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</si>
  <si>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</si>
  <si>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</si>
  <si>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</si>
  <si>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</si>
  <si>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</si>
  <si>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</si>
  <si>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</si>
  <si>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</si>
  <si>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</si>
  <si>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</si>
  <si>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</si>
  <si>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</si>
  <si>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</si>
  <si>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</si>
  <si>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</si>
  <si>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</si>
  <si>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</si>
  <si>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</si>
  <si>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</si>
  <si>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</si>
  <si>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</si>
  <si>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</si>
  <si>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</si>
  <si>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</si>
  <si>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</si>
  <si>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</si>
  <si>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</si>
  <si>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</si>
  <si>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</si>
  <si>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</si>
  <si>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</si>
  <si>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</si>
  <si>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</si>
  <si>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</si>
  <si>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</si>
  <si>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</si>
  <si>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</si>
  <si>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</si>
  <si>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</si>
  <si>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</si>
  <si>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</si>
  <si>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</si>
  <si>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</si>
  <si>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</si>
  <si>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</si>
  <si>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</si>
  <si>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</si>
  <si>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</si>
  <si>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</si>
  <si>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</si>
  <si>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</si>
  <si>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</si>
  <si>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</si>
  <si>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</si>
  <si>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</si>
  <si>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</si>
  <si>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</si>
  <si>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</si>
  <si>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</si>
  <si>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</si>
  <si>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</si>
  <si>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</si>
  <si>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</si>
  <si>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</si>
  <si>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</si>
  <si>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</si>
  <si>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</si>
  <si>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</si>
  <si>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</si>
  <si>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</si>
  <si>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</si>
  <si>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</si>
  <si>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</si>
  <si>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</si>
  <si>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</si>
  <si>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</si>
  <si>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</si>
  <si>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</si>
  <si>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</si>
  <si>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</si>
  <si>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</si>
  <si>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</si>
  <si>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</si>
  <si>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</si>
  <si>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</si>
  <si>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</si>
  <si>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</si>
  <si>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</si>
  <si>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</si>
  <si>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</si>
  <si>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</si>
  <si>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</si>
  <si>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</si>
  <si>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</si>
  <si>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</si>
  <si>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</si>
  <si>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</si>
  <si>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</si>
  <si>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</si>
  <si>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</si>
  <si>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</si>
  <si>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</si>
  <si>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</si>
  <si>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</si>
  <si>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</si>
  <si>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</si>
  <si>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</si>
  <si>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</si>
  <si>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</si>
  <si>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</si>
  <si>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</si>
  <si>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</si>
  <si>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</si>
  <si>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</si>
  <si>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</si>
  <si>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</si>
  <si>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</si>
  <si>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</si>
  <si>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</si>
  <si>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</si>
  <si>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</si>
  <si>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</si>
  <si>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</si>
  <si>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</si>
  <si>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</si>
  <si>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</si>
  <si>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</si>
  <si>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</si>
  <si>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</si>
  <si>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</si>
  <si>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</si>
  <si>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</si>
  <si>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</si>
  <si>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</si>
  <si>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</si>
  <si>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</si>
  <si>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</si>
  <si>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</si>
  <si>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</si>
  <si>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</si>
  <si>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</si>
  <si>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</si>
  <si>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</si>
  <si>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</si>
  <si>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</si>
  <si>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</si>
  <si>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</si>
  <si>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</si>
  <si>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</si>
  <si>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</si>
  <si>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</si>
  <si>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</si>
  <si>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</si>
  <si>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</si>
  <si>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</si>
  <si>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</si>
  <si>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</si>
  <si>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</si>
  <si>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</si>
  <si>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</si>
  <si>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</si>
  <si>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</si>
  <si>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</si>
  <si>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</si>
  <si>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</si>
  <si>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</si>
  <si>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</si>
  <si>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</si>
  <si>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</si>
  <si>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</si>
  <si>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</si>
  <si>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</si>
  <si>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</si>
  <si>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</si>
  <si>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</si>
  <si>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</si>
  <si>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</si>
  <si>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</si>
  <si>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</si>
  <si>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</si>
  <si>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</si>
  <si>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</si>
  <si>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</si>
  <si>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</si>
  <si>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</si>
  <si>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</si>
  <si>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</si>
  <si>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</si>
  <si>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</si>
  <si>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</si>
  <si>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</si>
  <si>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</si>
  <si>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</si>
  <si>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</si>
  <si>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</si>
  <si>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</si>
  <si>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</si>
  <si>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</si>
  <si>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</si>
  <si>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</si>
  <si>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</si>
  <si>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</si>
  <si>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</si>
  <si>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</si>
  <si>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</si>
  <si>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</si>
  <si>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</si>
  <si>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</si>
  <si>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</si>
  <si>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</si>
  <si>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</si>
  <si>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</si>
  <si>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</si>
  <si>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</si>
  <si>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</si>
  <si>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</si>
  <si>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</si>
  <si>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</si>
  <si>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</si>
  <si>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</si>
  <si>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</si>
  <si>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</si>
  <si>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</si>
  <si>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</si>
  <si>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</si>
  <si>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</si>
  <si>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</si>
  <si>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</si>
  <si>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</si>
  <si>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</si>
  <si>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</si>
  <si>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</si>
  <si>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</si>
  <si>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</si>
  <si>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</si>
  <si>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</si>
  <si>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</si>
  <si>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</si>
  <si>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</si>
  <si>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</si>
  <si>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</si>
  <si>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</si>
  <si>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</si>
  <si>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</si>
  <si>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</si>
  <si>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</si>
  <si>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</si>
  <si>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</si>
  <si>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</si>
  <si>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</si>
  <si>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</si>
  <si>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</si>
  <si>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</si>
  <si>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</si>
  <si>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</si>
  <si>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</si>
  <si>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</si>
  <si>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</si>
  <si>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</si>
  <si>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</si>
  <si>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</si>
  <si>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</si>
  <si>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</si>
  <si>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</si>
  <si>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</si>
  <si>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</si>
  <si>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</si>
  <si>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</si>
  <si>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</si>
  <si>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</si>
  <si>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</si>
  <si>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</si>
  <si>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</si>
  <si>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</si>
  <si>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</si>
  <si>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</si>
  <si>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</si>
  <si>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</si>
  <si>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</si>
  <si>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</si>
  <si>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</si>
  <si>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</si>
  <si>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</si>
  <si>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</si>
  <si>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</si>
  <si>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</si>
  <si>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</si>
  <si>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</si>
  <si>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</si>
  <si>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</si>
  <si>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</si>
  <si>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</si>
  <si>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</si>
  <si>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</si>
  <si>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</si>
  <si>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</si>
  <si>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</si>
  <si>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</si>
  <si>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</si>
  <si>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</si>
  <si>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</si>
  <si>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</si>
  <si>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</si>
  <si>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</si>
  <si>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</si>
  <si>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</si>
  <si>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</si>
  <si>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</si>
  <si>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</si>
  <si>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</si>
  <si>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</si>
  <si>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</si>
  <si>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</si>
  <si>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</si>
  <si>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</si>
  <si>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</si>
  <si>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</si>
  <si>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</si>
  <si>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</si>
  <si>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</si>
  <si>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</si>
  <si>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</si>
  <si>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</si>
  <si>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</si>
  <si>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</si>
  <si>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</si>
  <si>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</si>
  <si>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</si>
  <si>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</si>
  <si>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</si>
  <si>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</si>
  <si>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</si>
  <si>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</si>
  <si>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</si>
  <si>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</si>
  <si>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</si>
  <si>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</si>
  <si>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</si>
  <si>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</si>
  <si>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</si>
  <si>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</si>
  <si>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</si>
  <si>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</si>
  <si>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</si>
  <si>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</si>
  <si>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</si>
  <si>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</si>
  <si>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</si>
  <si>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</si>
  <si>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</si>
  <si>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</si>
  <si>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</si>
  <si>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</si>
  <si>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</si>
  <si>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</si>
  <si>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</si>
  <si>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</si>
  <si>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</si>
  <si>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</si>
  <si>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</si>
  <si>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</si>
  <si>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</si>
  <si>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</si>
  <si>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</si>
  <si>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</si>
  <si>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</si>
  <si>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</si>
  <si>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</si>
  <si>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</si>
  <si>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</si>
  <si>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</si>
  <si>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</si>
  <si>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</si>
  <si>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</si>
  <si>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</si>
  <si>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</si>
  <si>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</si>
  <si>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</si>
  <si>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</si>
  <si>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</si>
  <si>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</si>
  <si>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</si>
  <si>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</si>
  <si>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</si>
  <si>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</si>
  <si>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</si>
  <si>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</si>
  <si>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</si>
  <si>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</si>
  <si>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</si>
  <si>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</si>
  <si>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</si>
  <si>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</si>
  <si>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</si>
  <si>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</si>
  <si>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</si>
  <si>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</si>
  <si>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</si>
  <si>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</si>
  <si>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</si>
  <si>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</si>
  <si>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</si>
  <si>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</si>
  <si>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</si>
  <si>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</si>
  <si>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</si>
  <si>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</si>
  <si>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</si>
  <si>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</si>
  <si>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</si>
  <si>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</si>
  <si>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</si>
  <si>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</si>
  <si>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</si>
  <si>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</si>
  <si>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</si>
  <si>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</si>
  <si>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</si>
  <si>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</si>
  <si>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</si>
  <si>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</si>
  <si>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</si>
  <si>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</si>
  <si>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</si>
  <si>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</si>
  <si>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</si>
  <si>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</si>
  <si>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</si>
  <si>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</si>
  <si>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</si>
  <si>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</si>
  <si>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</si>
  <si>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</si>
  <si>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</si>
  <si>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</si>
  <si>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</si>
  <si>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</si>
  <si>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</si>
  <si>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</si>
  <si>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</si>
  <si>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</si>
  <si>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</si>
  <si>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</si>
  <si>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</si>
  <si>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</si>
  <si>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</si>
  <si>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</si>
  <si>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</si>
  <si>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</si>
  <si>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</si>
  <si>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</si>
  <si>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</si>
  <si>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</si>
  <si>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</si>
  <si>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</si>
  <si>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</si>
  <si>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</si>
  <si>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</si>
  <si>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</si>
  <si>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</si>
  <si>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</si>
  <si>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</si>
  <si>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</si>
  <si>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</si>
  <si>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</si>
  <si>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</si>
  <si>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</si>
  <si>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</si>
  <si>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</si>
  <si>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</si>
  <si>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</si>
  <si>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</si>
  <si>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</si>
  <si>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</si>
  <si>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</si>
  <si>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</si>
  <si>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</si>
  <si>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</si>
  <si>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</si>
  <si>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</si>
  <si>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</si>
  <si>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</si>
  <si>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</si>
  <si>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</si>
  <si>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</si>
  <si>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</si>
  <si>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</si>
  <si>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</si>
  <si>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</si>
  <si>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</si>
  <si>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</si>
  <si>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</si>
  <si>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</si>
  <si>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</si>
  <si>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</si>
  <si>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</si>
  <si>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</si>
  <si>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</si>
  <si>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</si>
  <si>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</si>
  <si>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</si>
  <si>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</si>
  <si>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</si>
  <si>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</si>
  <si>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</si>
  <si>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</si>
  <si>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</si>
  <si>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</si>
  <si>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</si>
  <si>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</si>
  <si>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</si>
  <si>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</si>
  <si>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</si>
  <si>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</si>
  <si>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</si>
  <si>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</si>
  <si>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</si>
  <si>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</si>
  <si>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</si>
  <si>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</si>
  <si>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</si>
  <si>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</si>
  <si>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</si>
  <si>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</si>
  <si>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</si>
  <si>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</si>
  <si>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</si>
  <si>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</si>
  <si>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</si>
  <si>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</si>
  <si>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</si>
  <si>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</si>
  <si>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</si>
  <si>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</si>
  <si>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</si>
  <si>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</si>
  <si>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</si>
  <si>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</si>
  <si>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</si>
  <si>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</si>
  <si>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</si>
  <si>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</si>
  <si>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</si>
  <si>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</si>
  <si>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</si>
  <si>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</si>
  <si>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</si>
  <si>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</si>
  <si>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</si>
  <si>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</si>
  <si>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</si>
  <si>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</si>
  <si>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</si>
  <si>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</si>
  <si>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</si>
  <si>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</si>
  <si>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</si>
  <si>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</si>
  <si>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</si>
  <si>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</si>
  <si>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</si>
  <si>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</si>
  <si>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</si>
  <si>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</si>
  <si>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</si>
  <si>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</si>
  <si>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</si>
  <si>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</si>
  <si>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</si>
  <si>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</si>
  <si>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</si>
  <si>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</si>
  <si>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</si>
  <si>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</si>
  <si>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</si>
  <si>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</si>
  <si>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</si>
  <si>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</si>
  <si>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</si>
  <si>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</si>
  <si>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</si>
  <si>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</si>
  <si>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</si>
  <si>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</si>
  <si>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</si>
  <si>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</si>
  <si>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</si>
  <si>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</si>
  <si>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</si>
  <si>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</si>
  <si>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</si>
  <si>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</si>
  <si>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</si>
  <si>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</si>
  <si>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</si>
  <si>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</si>
  <si>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</si>
  <si>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</si>
  <si>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</si>
  <si>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</si>
  <si>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</si>
  <si>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</si>
  <si>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</si>
  <si>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</si>
  <si>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</si>
  <si>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</si>
  <si>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</si>
  <si>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</si>
  <si>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</si>
  <si>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</si>
  <si>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</si>
  <si>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</si>
  <si>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</si>
  <si>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</si>
  <si>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</si>
  <si>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</si>
  <si>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</si>
  <si>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</si>
  <si>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</si>
  <si>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</si>
  <si>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</si>
  <si>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</si>
  <si>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</si>
  <si>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</si>
  <si>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</si>
  <si>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</si>
  <si>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</si>
  <si>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</si>
  <si>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</si>
  <si>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</si>
  <si>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</si>
  <si>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</si>
  <si>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</si>
  <si>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</si>
  <si>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</si>
  <si>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</si>
  <si>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</si>
  <si>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</si>
  <si>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</si>
  <si>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</si>
  <si>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</si>
  <si>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</si>
  <si>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</si>
  <si>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</si>
  <si>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</si>
  <si>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</si>
  <si>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</si>
  <si>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</si>
  <si>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</si>
  <si>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</si>
  <si>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</si>
  <si>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</si>
  <si>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</si>
  <si>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</si>
  <si>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</si>
  <si>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</si>
  <si>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</si>
  <si>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</si>
  <si>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</si>
  <si>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</si>
  <si>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</si>
  <si>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</si>
  <si>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</si>
  <si>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</si>
  <si>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</si>
  <si>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</si>
  <si>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</si>
  <si>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</si>
  <si>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</si>
  <si>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</si>
  <si>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</si>
  <si>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</si>
  <si>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</si>
  <si>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</si>
  <si>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</si>
  <si>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</si>
  <si>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</si>
  <si>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</si>
  <si>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</si>
  <si>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</si>
  <si>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</si>
  <si>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</si>
  <si>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</si>
  <si>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</si>
  <si>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</si>
  <si>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</si>
  <si>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</si>
  <si>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</si>
  <si>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</si>
  <si>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</si>
  <si>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</si>
  <si>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</si>
  <si>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</si>
  <si>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</si>
  <si>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</si>
  <si>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</si>
  <si>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</si>
  <si>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</si>
  <si>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</si>
  <si>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</si>
  <si>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</si>
  <si>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</si>
  <si>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</si>
  <si>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</si>
  <si>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</si>
  <si>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</si>
  <si>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</si>
  <si>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</si>
  <si>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</si>
  <si>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</si>
  <si>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</si>
  <si>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</si>
  <si>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</si>
  <si>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</si>
  <si>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</si>
  <si>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</si>
  <si>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</si>
  <si>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</si>
  <si>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</si>
  <si>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</si>
  <si>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</si>
  <si>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</si>
  <si>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</si>
  <si>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</si>
  <si>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</si>
  <si>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</si>
  <si>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</si>
  <si>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</si>
  <si>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</si>
  <si>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</si>
  <si>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</si>
  <si>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</si>
  <si>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</si>
  <si>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</si>
  <si>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</si>
  <si>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</si>
  <si>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</si>
  <si>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</si>
  <si>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</si>
  <si>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</si>
  <si>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</si>
  <si>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</si>
  <si>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</si>
  <si>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</si>
  <si>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</si>
  <si>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</si>
  <si>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</si>
  <si>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</si>
  <si>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</si>
  <si>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</si>
  <si>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</si>
  <si>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</si>
  <si>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</si>
  <si>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</si>
  <si>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</si>
  <si>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</si>
  <si>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</si>
  <si>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</si>
  <si>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</si>
  <si>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</si>
  <si>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</si>
  <si>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</si>
  <si>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</si>
  <si>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</si>
  <si>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</si>
  <si>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</si>
  <si>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</si>
  <si>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</si>
  <si>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</si>
  <si>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</si>
  <si>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</si>
  <si>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</si>
  <si>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</si>
  <si>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</si>
  <si>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</si>
  <si>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</si>
  <si>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</si>
  <si>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</si>
  <si>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</si>
  <si>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</si>
  <si>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</si>
  <si>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</si>
  <si>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</si>
  <si>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</si>
  <si>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</si>
  <si>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</si>
  <si>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</si>
  <si>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</si>
  <si>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</si>
  <si>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</si>
  <si>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</si>
  <si>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</si>
  <si>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</si>
  <si>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</si>
  <si>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</si>
  <si>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</si>
  <si>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</si>
  <si>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</si>
  <si>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</si>
  <si>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</si>
  <si>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</si>
  <si>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</si>
  <si>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</si>
  <si>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</si>
  <si>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</si>
  <si>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</si>
  <si>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</si>
  <si>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</si>
  <si>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</si>
  <si>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</si>
  <si>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</si>
  <si>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</si>
  <si>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</si>
  <si>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</si>
  <si>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</si>
  <si>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</si>
  <si>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</si>
  <si>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</si>
  <si>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</si>
  <si>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</si>
  <si>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</si>
  <si>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</si>
  <si>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</si>
  <si>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</si>
  <si>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</si>
  <si>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</si>
  <si>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</si>
  <si>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</si>
  <si>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</si>
  <si>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</si>
  <si>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</si>
  <si>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</si>
  <si>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</si>
  <si>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</si>
  <si>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</si>
  <si>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</si>
  <si>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</si>
  <si>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</si>
  <si>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</si>
  <si>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</si>
  <si>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</si>
  <si>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</si>
  <si>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</si>
  <si>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</si>
  <si>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</si>
  <si>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</si>
  <si>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</si>
  <si>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</si>
  <si>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</si>
  <si>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</si>
  <si>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</si>
  <si>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</si>
  <si>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</si>
  <si>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</si>
  <si>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</si>
  <si>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</si>
  <si>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</si>
  <si>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</si>
  <si>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</si>
  <si>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</si>
  <si>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</si>
  <si>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</si>
  <si>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</si>
  <si>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</si>
  <si>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</si>
  <si>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</si>
  <si>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</si>
  <si>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</si>
  <si>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</si>
  <si>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</si>
  <si>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</si>
  <si>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</si>
  <si>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</si>
  <si>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</si>
  <si>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</si>
  <si>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</si>
  <si>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</si>
  <si>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</si>
  <si>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</si>
  <si>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</si>
  <si>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</si>
  <si>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</si>
  <si>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</si>
  <si>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</si>
  <si>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</si>
  <si>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</si>
  <si>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</si>
  <si>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</si>
  <si>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</si>
  <si>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</si>
  <si>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</si>
  <si>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</si>
  <si>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</si>
  <si>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</si>
  <si>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</si>
  <si>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</si>
  <si>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</si>
  <si>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</si>
  <si>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</si>
  <si>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</si>
  <si>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</si>
  <si>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</si>
  <si>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</si>
  <si>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</si>
  <si>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</si>
  <si>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</si>
  <si>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</si>
  <si>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</si>
  <si>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</si>
  <si>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</si>
  <si>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</si>
  <si>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</si>
  <si>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</si>
  <si>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</si>
  <si>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</si>
  <si>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</si>
  <si>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</si>
  <si>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</si>
  <si>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</si>
  <si>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</si>
  <si>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</si>
  <si>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</si>
  <si>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</si>
  <si>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</si>
  <si>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</si>
  <si>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</si>
  <si>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</si>
  <si>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</si>
  <si>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</si>
  <si>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</si>
  <si>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</si>
  <si>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</si>
  <si>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</si>
  <si>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</si>
  <si>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</si>
  <si>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</si>
  <si>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</si>
  <si>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</si>
  <si>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</si>
  <si>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</si>
  <si>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</si>
  <si>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</si>
  <si>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</si>
  <si>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</si>
  <si>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</si>
  <si>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</si>
  <si>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</si>
  <si>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</si>
  <si>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</si>
  <si>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</si>
  <si>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</si>
  <si>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</si>
  <si>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</si>
  <si>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</si>
  <si>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</si>
  <si>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</si>
  <si>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</si>
  <si>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</si>
  <si>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</si>
  <si>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</si>
  <si>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</si>
  <si>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</si>
  <si>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</si>
  <si>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</si>
  <si>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</si>
  <si>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</si>
  <si>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</si>
  <si>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</si>
  <si>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</si>
  <si>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</si>
  <si>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</si>
  <si>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</si>
  <si>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</si>
  <si>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</si>
  <si>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</si>
  <si>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</si>
  <si>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</si>
  <si>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</si>
  <si>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</si>
  <si>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</si>
  <si>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</si>
  <si>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</si>
  <si>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</si>
  <si>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</si>
  <si>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</si>
  <si>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</si>
  <si>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</si>
  <si>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</si>
  <si>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</si>
  <si>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</si>
  <si>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</si>
  <si>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</si>
  <si>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</si>
  <si>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</si>
  <si>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</si>
  <si>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</si>
  <si>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</si>
  <si>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</si>
  <si>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</si>
  <si>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</si>
  <si>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</si>
  <si>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</si>
  <si>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</si>
  <si>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</si>
  <si>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</si>
  <si>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</si>
  <si>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</si>
  <si>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</si>
  <si>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</si>
  <si>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</si>
  <si>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</si>
  <si>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</si>
  <si>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</si>
  <si>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</si>
  <si>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</si>
  <si>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</si>
  <si>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</si>
  <si>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</si>
  <si>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</si>
  <si>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</si>
  <si>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</si>
  <si>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</si>
  <si>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</si>
  <si>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</si>
  <si>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</si>
  <si>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</si>
  <si>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</si>
  <si>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</si>
  <si>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</si>
  <si>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</si>
  <si>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</si>
  <si>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</si>
  <si>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</si>
  <si>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</si>
  <si>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</si>
  <si>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</si>
  <si>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</si>
  <si>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</si>
  <si>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</si>
  <si>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</si>
  <si>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</si>
  <si>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</si>
  <si>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</si>
  <si>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</si>
  <si>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</si>
  <si>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</si>
  <si>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</si>
  <si>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</si>
  <si>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</si>
  <si>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</si>
  <si>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</si>
  <si>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</si>
  <si>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</si>
  <si>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</si>
  <si>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</si>
  <si>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</si>
  <si>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</si>
  <si>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</si>
  <si>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</si>
  <si>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</si>
  <si>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</si>
  <si>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</si>
  <si>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</si>
  <si>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</si>
  <si>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</si>
  <si>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</si>
  <si>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</si>
  <si>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</si>
  <si>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</si>
  <si>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</si>
  <si>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</si>
  <si>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</si>
  <si>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</si>
  <si>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</si>
  <si>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</si>
  <si>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</si>
  <si>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</si>
  <si>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</si>
  <si>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</si>
  <si>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</si>
  <si>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</si>
  <si>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</si>
  <si>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</si>
  <si>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</si>
  <si>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</si>
  <si>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</si>
  <si>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</si>
  <si>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</si>
  <si>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</si>
  <si>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</si>
  <si>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</si>
  <si>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</si>
  <si>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</si>
  <si>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</si>
  <si>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</si>
  <si>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</si>
  <si>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</si>
  <si>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</si>
  <si>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</si>
  <si>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</si>
  <si>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</si>
  <si>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</si>
  <si>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</si>
  <si>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</si>
  <si>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</si>
  <si>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</si>
  <si>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</si>
  <si>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</si>
  <si>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</si>
  <si>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</si>
  <si>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</si>
  <si>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</si>
  <si>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</si>
  <si>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</si>
  <si>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</si>
  <si>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</si>
  <si>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</si>
  <si>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</si>
  <si>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</si>
  <si>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</si>
  <si>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</si>
  <si>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</si>
  <si>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</si>
  <si>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</si>
  <si>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</si>
  <si>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</si>
  <si>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</si>
  <si>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</si>
  <si>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</si>
  <si>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</si>
  <si>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</si>
  <si>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</si>
  <si>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</si>
  <si>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</si>
  <si>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</si>
  <si>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</si>
  <si>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</si>
  <si>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</si>
  <si>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</si>
  <si>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</si>
  <si>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</si>
  <si>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</si>
  <si>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</si>
  <si>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</si>
  <si>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</si>
  <si>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</si>
  <si>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</si>
  <si>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</si>
  <si>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</si>
  <si>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</si>
  <si>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</si>
  <si>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</si>
  <si>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</si>
  <si>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</si>
  <si>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</si>
  <si>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</si>
  <si>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</si>
  <si>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</si>
  <si>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</si>
  <si>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</si>
  <si>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</si>
  <si>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</si>
  <si>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</si>
  <si>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</si>
  <si>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</si>
  <si>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</si>
  <si>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</si>
  <si>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</si>
  <si>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</si>
  <si>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</si>
  <si>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</si>
  <si>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</si>
  <si>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</si>
  <si>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</si>
  <si>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</si>
  <si>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</si>
  <si>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</si>
  <si>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</si>
  <si>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</si>
  <si>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</si>
  <si>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</si>
  <si>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</si>
  <si>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</si>
  <si>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</si>
  <si>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</si>
  <si>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</si>
  <si>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</si>
  <si>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</si>
  <si>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</si>
  <si>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</si>
  <si>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</si>
  <si>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</si>
  <si>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</si>
  <si>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</si>
  <si>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</si>
  <si>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</si>
  <si>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</si>
  <si>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</si>
  <si>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</si>
  <si>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</si>
  <si>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</si>
  <si>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</si>
  <si>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</si>
  <si>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</si>
  <si>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</si>
  <si>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</si>
  <si>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</si>
  <si>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</si>
  <si>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</si>
  <si>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</si>
  <si>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</si>
  <si>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</si>
  <si>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</si>
  <si>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</si>
  <si>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</si>
  <si>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</si>
  <si>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</si>
  <si>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</si>
  <si>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</si>
  <si>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</si>
  <si>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</si>
  <si>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</si>
  <si>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</si>
  <si>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</si>
  <si>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</si>
  <si>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</si>
  <si>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</si>
  <si>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</si>
  <si>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</si>
  <si>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</si>
  <si>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</si>
  <si>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</si>
  <si>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</si>
  <si>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</si>
  <si>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</si>
  <si>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</si>
  <si>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</si>
  <si>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</si>
  <si>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</si>
  <si>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</si>
  <si>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</si>
  <si>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</si>
  <si>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</si>
  <si>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</si>
  <si>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</si>
  <si>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</si>
  <si>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</si>
  <si>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</si>
  <si>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</si>
  <si>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</si>
  <si>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</si>
  <si>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</si>
  <si>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</si>
  <si>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</si>
  <si>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</si>
  <si>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</si>
  <si>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</si>
  <si>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</si>
  <si>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</si>
  <si>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</si>
  <si>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</si>
  <si>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</si>
  <si>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</si>
  <si>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</si>
  <si>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</si>
  <si>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</si>
  <si>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</si>
  <si>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</si>
  <si>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</si>
  <si>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</si>
  <si>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</si>
  <si>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</si>
  <si>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</si>
  <si>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</si>
  <si>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</si>
  <si>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</si>
  <si>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</si>
  <si>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</si>
  <si>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</si>
  <si>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</si>
  <si>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</si>
  <si>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</si>
  <si>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</si>
  <si>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</si>
  <si>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</si>
  <si>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</si>
  <si>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</si>
  <si>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</si>
  <si>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</si>
  <si>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</si>
  <si>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</si>
  <si>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</si>
  <si>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</si>
  <si>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</si>
  <si>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</si>
  <si>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</si>
  <si>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</si>
  <si>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</si>
  <si>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</si>
  <si>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</si>
  <si>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</si>
  <si>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</si>
  <si>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</si>
  <si>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</si>
  <si>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</si>
  <si>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</si>
  <si>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</si>
  <si>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</si>
  <si>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</si>
  <si>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</si>
  <si>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</si>
  <si>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</si>
  <si>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</si>
  <si>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</si>
  <si>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</si>
  <si>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</si>
  <si>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</si>
  <si>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</si>
  <si>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</si>
  <si>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</si>
  <si>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</si>
  <si>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</si>
  <si>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</si>
  <si>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</si>
  <si>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</si>
  <si>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</si>
  <si>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</si>
  <si>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</si>
  <si>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</si>
  <si>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</si>
  <si>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</si>
  <si>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</si>
  <si>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</si>
  <si>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</si>
  <si>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</si>
  <si>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</si>
  <si>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</si>
  <si>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</si>
  <si>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</si>
  <si>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</si>
  <si>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</si>
  <si>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</si>
  <si>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</si>
  <si>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</si>
  <si>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</si>
  <si>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</si>
  <si>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</si>
  <si>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</si>
  <si>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</si>
  <si>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</si>
  <si>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</si>
  <si>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</si>
  <si>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</si>
  <si>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</si>
  <si>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</si>
  <si>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</si>
  <si>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</si>
  <si>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</si>
  <si>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</si>
  <si>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</si>
  <si>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</si>
  <si>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</si>
  <si>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</si>
  <si>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</si>
  <si>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</si>
  <si>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</si>
  <si>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</si>
  <si>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</si>
  <si>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</si>
  <si>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</si>
  <si>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</si>
  <si>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</si>
  <si>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</si>
  <si>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</si>
  <si>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</si>
  <si>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</si>
  <si>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</si>
  <si>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</si>
  <si>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</si>
  <si>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</si>
  <si>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</si>
  <si>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</si>
  <si>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</si>
  <si>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</si>
  <si>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</si>
  <si>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</si>
  <si>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</si>
  <si>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</si>
  <si>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</si>
  <si>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</si>
  <si>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</si>
  <si>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</si>
  <si>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</si>
  <si>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</si>
  <si>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</si>
  <si>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</si>
  <si>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</si>
  <si>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</si>
  <si>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</si>
  <si>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</si>
  <si>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</si>
  <si>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</si>
  <si>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</si>
  <si>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</si>
  <si>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</si>
  <si>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</si>
  <si>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</si>
  <si>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</si>
  <si>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</si>
  <si>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</si>
  <si>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</si>
  <si>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</si>
  <si>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</si>
  <si>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</si>
  <si>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</si>
  <si>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</si>
  <si>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</si>
  <si>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</si>
  <si>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</si>
  <si>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</si>
  <si>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</si>
  <si>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</si>
  <si>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</si>
  <si>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</si>
  <si>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</si>
  <si>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</si>
  <si>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</si>
  <si>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</si>
  <si>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</si>
  <si>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</si>
  <si>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</si>
  <si>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</si>
  <si>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</si>
  <si>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</si>
  <si>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</si>
  <si>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</si>
  <si>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</si>
  <si>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</si>
  <si>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</si>
  <si>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</si>
  <si>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</si>
  <si>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</si>
  <si>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</si>
  <si>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</si>
  <si>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</si>
  <si>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</si>
  <si>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</si>
  <si>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</si>
  <si>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</si>
  <si>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</si>
  <si>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</si>
  <si>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</si>
  <si>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</si>
  <si>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</si>
  <si>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</si>
  <si>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</si>
  <si>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</si>
  <si>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</si>
  <si>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</si>
  <si>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</si>
  <si>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</si>
  <si>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</si>
  <si>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</si>
  <si>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</si>
  <si>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</si>
  <si>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</si>
  <si>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</si>
  <si>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</si>
  <si>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</si>
  <si>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</si>
  <si>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</si>
  <si>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</si>
  <si>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</si>
  <si>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</si>
  <si>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</si>
  <si>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</si>
  <si>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</si>
  <si>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</si>
  <si>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</si>
  <si>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</si>
  <si>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</si>
  <si>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</si>
  <si>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</si>
  <si>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</si>
  <si>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</si>
  <si>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</si>
  <si>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</si>
  <si>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</si>
  <si>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</si>
  <si>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</si>
  <si>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</si>
  <si>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</si>
  <si>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</si>
  <si>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</si>
  <si>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</si>
  <si>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</si>
  <si>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</si>
  <si>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</si>
  <si>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</si>
  <si>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</si>
  <si>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</si>
  <si>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</si>
  <si>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</si>
  <si>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</si>
  <si>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</si>
  <si>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</si>
  <si>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</si>
  <si>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</si>
  <si>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</si>
  <si>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</si>
  <si>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</si>
  <si>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</si>
  <si>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</si>
  <si>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</si>
  <si>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</si>
  <si>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</si>
  <si>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</si>
  <si>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</si>
  <si>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</si>
  <si>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</si>
  <si>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</si>
  <si>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</si>
  <si>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</si>
  <si>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</si>
  <si>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</si>
  <si>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</si>
  <si>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</si>
  <si>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</si>
  <si>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</si>
  <si>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</si>
  <si>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</si>
  <si>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</si>
  <si>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</si>
  <si>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</si>
  <si>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</si>
  <si>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</si>
  <si>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</si>
  <si>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</si>
  <si>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</si>
  <si>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</si>
  <si>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</si>
  <si>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</si>
  <si>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</si>
  <si>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</si>
  <si>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</si>
  <si>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</si>
  <si>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</si>
  <si>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</si>
  <si>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</si>
  <si>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</si>
  <si>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</si>
  <si>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</si>
  <si>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</si>
  <si>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</si>
  <si>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</si>
  <si>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</si>
  <si>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</si>
  <si>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</si>
  <si>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</si>
  <si>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</si>
  <si>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</si>
  <si>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</si>
  <si>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</si>
  <si>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</si>
  <si>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</si>
  <si>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</si>
  <si>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</si>
  <si>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</si>
  <si>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</si>
  <si>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</si>
  <si>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</si>
  <si>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</si>
  <si>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</si>
  <si>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</si>
  <si>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</si>
  <si>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</si>
  <si>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</si>
  <si>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</si>
  <si>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</si>
  <si>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</si>
  <si>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</si>
  <si>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</si>
  <si>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</si>
  <si>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</si>
  <si>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</si>
  <si>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</si>
  <si>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</si>
  <si>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</si>
  <si>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</si>
  <si>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</si>
  <si>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</si>
  <si>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</si>
  <si>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</si>
  <si>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</si>
  <si>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</si>
  <si>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</si>
  <si>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</si>
  <si>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</si>
  <si>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</si>
  <si>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</si>
  <si>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</si>
  <si>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</si>
  <si>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</si>
  <si>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</si>
  <si>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</si>
  <si>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</si>
  <si>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</si>
  <si>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</si>
  <si>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</si>
  <si>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</si>
  <si>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</si>
  <si>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</si>
  <si>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</si>
  <si>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</si>
  <si>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</si>
  <si>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</si>
  <si>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</si>
  <si>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</si>
  <si>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</si>
  <si>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</si>
  <si>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</si>
  <si>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</si>
  <si>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</si>
  <si>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</si>
  <si>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</si>
  <si>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</si>
  <si>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</si>
  <si>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</si>
  <si>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</si>
  <si>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</si>
  <si>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</si>
  <si>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</si>
  <si>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</si>
  <si>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</si>
  <si>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</si>
  <si>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</si>
  <si>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</si>
  <si>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</si>
  <si>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</si>
  <si>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</si>
  <si>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</si>
  <si>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</si>
  <si>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</si>
  <si>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</si>
  <si>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</si>
  <si>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</si>
  <si>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</si>
  <si>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</si>
  <si>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</si>
  <si>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</si>
  <si>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</si>
  <si>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</si>
  <si>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</si>
  <si>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</si>
  <si>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</si>
  <si>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</si>
  <si>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</si>
  <si>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</si>
  <si>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</si>
  <si>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</si>
  <si>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</si>
  <si>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</si>
  <si>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</si>
  <si>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</si>
  <si>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</si>
  <si>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</si>
  <si>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</si>
  <si>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</si>
  <si>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</si>
  <si>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</si>
  <si>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</si>
  <si>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</si>
  <si>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</si>
  <si>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</si>
  <si>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</si>
  <si>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</si>
  <si>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</si>
  <si>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</si>
  <si>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</si>
  <si>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</si>
  <si>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</si>
  <si>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</si>
  <si>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</si>
  <si>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</si>
  <si>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</si>
  <si>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</si>
  <si>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</si>
  <si>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</si>
  <si>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</si>
  <si>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</si>
  <si>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</si>
  <si>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</si>
  <si>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</si>
  <si>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</si>
  <si>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</si>
  <si>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</si>
  <si>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</si>
  <si>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</si>
  <si>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</si>
  <si>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</si>
  <si>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</si>
  <si>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</si>
  <si>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</si>
  <si>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</si>
  <si>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</si>
  <si>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</si>
  <si>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</si>
  <si>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</si>
  <si>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</si>
  <si>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</si>
  <si>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</si>
  <si>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</si>
  <si>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</si>
  <si>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</si>
  <si>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</si>
  <si>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</si>
  <si>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</si>
  <si>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</si>
  <si>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</si>
  <si>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</si>
  <si>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</si>
  <si>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</si>
  <si>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</si>
  <si>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</si>
  <si>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</si>
  <si>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</si>
  <si>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</si>
  <si>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</si>
  <si>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</si>
  <si>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</si>
  <si>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</si>
  <si>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</si>
  <si>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</si>
  <si>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</si>
  <si>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</si>
  <si>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</si>
  <si>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</si>
  <si>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</si>
  <si>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</si>
  <si>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</si>
  <si>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</si>
  <si>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</si>
  <si>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</si>
  <si>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</si>
  <si>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</si>
  <si>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</si>
  <si>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</si>
  <si>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</si>
  <si>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</si>
  <si>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</si>
  <si>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</si>
  <si>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</si>
  <si>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</si>
  <si>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</si>
  <si>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</si>
  <si>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</si>
  <si>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</si>
  <si>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</si>
  <si>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</si>
  <si>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</si>
  <si>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</si>
  <si>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</si>
  <si>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</si>
  <si>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</si>
  <si>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</si>
  <si>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</si>
  <si>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</si>
  <si>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</si>
  <si>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</si>
  <si>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</si>
  <si>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</si>
  <si>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</si>
  <si>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</si>
  <si>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</si>
  <si>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</si>
  <si>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</si>
  <si>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</si>
  <si>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</si>
  <si>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</si>
  <si>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</si>
  <si>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</si>
  <si>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</si>
  <si>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</si>
  <si>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</si>
  <si>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</si>
  <si>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</si>
  <si>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</si>
  <si>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</si>
  <si>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</si>
  <si>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</si>
  <si>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</si>
  <si>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</si>
  <si>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</si>
  <si>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</si>
  <si>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</si>
  <si>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</si>
  <si>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</si>
  <si>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</si>
  <si>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</si>
  <si>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</si>
  <si>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</si>
  <si>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</si>
  <si>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</si>
  <si>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</si>
  <si>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</si>
  <si>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</si>
  <si>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</si>
  <si>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</si>
  <si>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</si>
  <si>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</si>
  <si>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</si>
  <si>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</si>
  <si>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</si>
  <si>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</si>
  <si>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</si>
  <si>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</si>
  <si>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</si>
  <si>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</si>
  <si>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</si>
  <si>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</si>
  <si>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</si>
  <si>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</si>
  <si>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</si>
  <si>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</si>
  <si>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</si>
  <si>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</si>
  <si>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</si>
  <si>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</si>
  <si>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</si>
  <si>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</si>
  <si>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</si>
  <si>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</si>
  <si>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</si>
  <si>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</si>
  <si>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</si>
  <si>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</si>
  <si>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</si>
  <si>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</si>
  <si>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</si>
  <si>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</si>
  <si>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</si>
  <si>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</si>
  <si>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</si>
  <si>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</si>
  <si>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</si>
  <si>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</si>
  <si>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</si>
  <si>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</si>
  <si>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</si>
  <si>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</si>
  <si>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</si>
  <si>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</si>
  <si>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</si>
  <si>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</si>
  <si>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</si>
  <si>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</si>
  <si>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</si>
  <si>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</si>
  <si>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</si>
  <si>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</si>
  <si>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</si>
  <si>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</si>
  <si>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</si>
  <si>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</si>
  <si>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</si>
  <si>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</si>
  <si>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</si>
  <si>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</si>
  <si>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</si>
  <si>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</si>
  <si>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</si>
  <si>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</si>
  <si>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</si>
  <si>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</si>
  <si>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</si>
  <si>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</si>
  <si>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</si>
  <si>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</si>
  <si>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</si>
  <si>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</si>
  <si>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</si>
  <si>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</si>
  <si>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</si>
  <si>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</si>
  <si>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</si>
  <si>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</si>
  <si>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</si>
  <si>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</si>
  <si>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</si>
  <si>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</si>
  <si>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</si>
  <si>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</si>
  <si>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</si>
  <si>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</si>
  <si>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</si>
  <si>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</si>
  <si>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</si>
  <si>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</si>
  <si>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</si>
  <si>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</si>
  <si>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</si>
  <si>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</si>
  <si>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</si>
  <si>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</si>
  <si>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</si>
  <si>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</si>
  <si>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</si>
  <si>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</si>
  <si>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</si>
  <si>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</si>
  <si>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</si>
  <si>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</si>
  <si>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</si>
  <si>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</si>
  <si>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</si>
  <si>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</si>
  <si>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</si>
  <si>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</si>
  <si>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</si>
  <si>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</si>
  <si>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</si>
  <si>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</si>
  <si>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</si>
  <si>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</si>
  <si>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</si>
  <si>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</si>
  <si>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</si>
  <si>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</si>
  <si>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</si>
  <si>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</si>
  <si>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</si>
  <si>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</si>
  <si>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</si>
  <si>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</si>
  <si>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</si>
  <si>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</si>
  <si>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</si>
  <si>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</si>
  <si>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</si>
  <si>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</si>
  <si>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</si>
  <si>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</si>
  <si>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</si>
  <si>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</si>
  <si>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</si>
  <si>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</si>
  <si>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</si>
  <si>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</si>
  <si>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</si>
  <si>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</si>
  <si>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</si>
  <si>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</si>
  <si>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</si>
  <si>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</si>
  <si>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</si>
  <si>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</si>
  <si>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</si>
  <si>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</si>
  <si>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</si>
  <si>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</si>
  <si>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</si>
  <si>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</si>
  <si>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</si>
  <si>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</si>
  <si>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</si>
  <si>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</si>
  <si>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</si>
  <si>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</si>
  <si>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</si>
  <si>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</si>
  <si>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</si>
  <si>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</si>
  <si>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</si>
  <si>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</si>
  <si>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</si>
  <si>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</si>
  <si>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</si>
  <si>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</si>
  <si>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</si>
  <si>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</si>
  <si>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</si>
  <si>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</si>
  <si>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</si>
  <si>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</si>
  <si>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</si>
  <si>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</si>
  <si>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</si>
  <si>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</si>
  <si>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</si>
  <si>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</si>
  <si>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</si>
  <si>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</si>
  <si>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</si>
  <si>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</si>
  <si>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</si>
  <si>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</si>
  <si>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</si>
  <si>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</si>
  <si>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</si>
  <si>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</si>
  <si>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</si>
  <si>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</si>
  <si>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</si>
  <si>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</si>
  <si>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</si>
  <si>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</si>
  <si>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</si>
  <si>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</si>
  <si>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</si>
  <si>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</si>
  <si>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</si>
  <si>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</si>
  <si>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</si>
  <si>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</si>
  <si>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</si>
  <si>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</si>
  <si>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</si>
  <si>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</si>
  <si>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</si>
  <si>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</si>
  <si>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</si>
  <si>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</si>
  <si>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</si>
  <si>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</si>
  <si>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</si>
  <si>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</si>
  <si>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</si>
  <si>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</si>
  <si>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</si>
  <si>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</si>
  <si>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</si>
  <si>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</si>
  <si>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</si>
  <si>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</si>
  <si>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</si>
  <si>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</si>
  <si>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</si>
  <si>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</si>
  <si>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</si>
  <si>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</si>
  <si>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</si>
  <si>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</si>
  <si>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</si>
  <si>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</si>
  <si>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</si>
  <si>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</si>
  <si>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</si>
  <si>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</si>
  <si>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</si>
  <si>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</si>
  <si>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</si>
  <si>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</si>
  <si>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</si>
  <si>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</si>
  <si>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</si>
  <si>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</si>
  <si>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</si>
  <si>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</si>
  <si>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</si>
  <si>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</si>
  <si>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</si>
  <si>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</si>
  <si>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</si>
  <si>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</si>
  <si>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</si>
  <si>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</si>
  <si>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</si>
  <si>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</si>
  <si>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</si>
  <si>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</si>
  <si>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</si>
  <si>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</si>
  <si>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</si>
  <si>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</si>
  <si>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</si>
  <si>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</si>
  <si>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</si>
  <si>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</si>
  <si>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</si>
  <si>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</si>
  <si>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</si>
  <si>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</si>
  <si>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</si>
  <si>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</si>
  <si>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</si>
  <si>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</si>
  <si>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</si>
  <si>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</si>
  <si>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</si>
  <si>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</si>
  <si>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</si>
  <si>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</si>
  <si>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</si>
  <si>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</si>
  <si>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</si>
  <si>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</si>
  <si>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</si>
  <si>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</si>
  <si>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</si>
  <si>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</si>
  <si>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</si>
  <si>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</si>
  <si>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</si>
  <si>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</si>
  <si>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</si>
  <si>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</si>
  <si>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</si>
  <si>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</si>
  <si>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</si>
  <si>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</si>
  <si>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</si>
  <si>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</si>
  <si>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</si>
  <si>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</si>
  <si>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</si>
  <si>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</si>
  <si>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</si>
  <si>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</si>
  <si>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</si>
  <si>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</si>
  <si>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</si>
  <si>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</si>
  <si>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</si>
  <si>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</si>
  <si>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</si>
  <si>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</si>
  <si>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</si>
  <si>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</si>
  <si>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</si>
  <si>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</si>
  <si>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</si>
  <si>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</si>
  <si>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</si>
  <si>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</si>
  <si>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</si>
  <si>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</si>
  <si>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</si>
  <si>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</si>
  <si>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</si>
  <si>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</si>
  <si>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</si>
  <si>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</si>
  <si>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</si>
  <si>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</si>
  <si>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</si>
  <si>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</si>
  <si>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</si>
  <si>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</si>
  <si>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</si>
  <si>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</si>
  <si>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</si>
  <si>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</si>
  <si>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</si>
  <si>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</si>
  <si>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</si>
  <si>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</si>
  <si>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</si>
  <si>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</si>
  <si>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</si>
  <si>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</si>
  <si>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</si>
  <si>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</si>
  <si>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</si>
  <si>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</si>
  <si>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</si>
  <si>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</si>
  <si>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</si>
  <si>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</si>
  <si>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</si>
  <si>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</si>
  <si>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</si>
  <si>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</si>
  <si>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</si>
  <si>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</si>
  <si>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</si>
  <si>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</si>
  <si>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</si>
  <si>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</si>
  <si>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</si>
  <si>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</si>
  <si>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</si>
  <si>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</si>
  <si>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</si>
  <si>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</si>
  <si>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</si>
  <si>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</si>
  <si>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</si>
  <si>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</si>
  <si>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</si>
  <si>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</si>
  <si>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</si>
  <si>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</si>
  <si>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</si>
  <si>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</si>
  <si>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</si>
  <si>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</si>
  <si>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</si>
  <si>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</si>
  <si>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</si>
  <si>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</si>
  <si>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</si>
  <si>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</si>
  <si>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</si>
  <si>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</si>
  <si>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</si>
  <si>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</si>
  <si>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</si>
  <si>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</si>
  <si>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</si>
  <si>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</si>
  <si>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</si>
  <si>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</si>
  <si>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</si>
  <si>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</si>
  <si>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</si>
  <si>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</si>
  <si>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</si>
  <si>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</si>
  <si>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</si>
  <si>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</si>
  <si>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</si>
  <si>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</si>
  <si>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</si>
  <si>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</si>
  <si>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</si>
  <si>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</si>
  <si>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</si>
  <si>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</si>
  <si>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</si>
  <si>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</si>
  <si>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</si>
  <si>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</si>
  <si>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</si>
  <si>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</si>
  <si>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</si>
  <si>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</si>
  <si>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</si>
  <si>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</si>
  <si>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</si>
  <si>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</si>
  <si>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</si>
  <si>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</si>
  <si>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</si>
  <si>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</si>
  <si>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</si>
  <si>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</si>
  <si>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</si>
  <si>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</si>
  <si>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</si>
  <si>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</si>
  <si>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</si>
  <si>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</si>
  <si>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</si>
  <si>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</si>
  <si>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</si>
  <si>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</si>
  <si>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</si>
  <si>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</si>
  <si>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</si>
  <si>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</si>
  <si>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</si>
  <si>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</si>
  <si>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</si>
  <si>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</si>
  <si>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</si>
  <si>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</si>
  <si>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</si>
  <si>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</si>
  <si>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</si>
  <si>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</si>
  <si>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</si>
  <si>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</si>
  <si>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</si>
  <si>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</si>
  <si>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</si>
  <si>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</si>
  <si>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</si>
  <si>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</si>
  <si>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</si>
  <si>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</si>
  <si>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</si>
  <si>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</si>
  <si>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</si>
  <si>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</si>
  <si>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</si>
  <si>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</si>
  <si>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</si>
  <si>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</si>
  <si>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</si>
  <si>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</si>
  <si>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</si>
  <si>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</si>
  <si>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</si>
  <si>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</si>
  <si>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</si>
  <si>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</si>
  <si>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</si>
  <si>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</si>
  <si>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</si>
  <si>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</si>
  <si>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</si>
  <si>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</si>
  <si>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</si>
  <si>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</si>
  <si>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</si>
  <si>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</si>
  <si>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</si>
  <si>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</si>
  <si>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</si>
  <si>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</si>
  <si>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</si>
  <si>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</si>
  <si>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</si>
  <si>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</si>
  <si>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</si>
  <si>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</si>
  <si>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</si>
  <si>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</si>
  <si>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</si>
  <si>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</si>
  <si>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</si>
  <si>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</si>
  <si>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</si>
  <si>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</si>
  <si>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</si>
  <si>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</si>
  <si>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</si>
  <si>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</si>
  <si>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</si>
  <si>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</si>
  <si>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</si>
  <si>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</si>
  <si>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</si>
  <si>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</si>
  <si>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</si>
  <si>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</si>
  <si>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</si>
  <si>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</si>
  <si>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</si>
  <si>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</si>
  <si>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</si>
  <si>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</si>
  <si>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</si>
  <si>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</si>
  <si>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</si>
  <si>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</si>
  <si>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</si>
  <si>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</si>
  <si>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</si>
  <si>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</si>
  <si>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</si>
  <si>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</si>
  <si>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</si>
  <si>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</si>
  <si>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</si>
  <si>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</si>
  <si>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</si>
  <si>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</si>
  <si>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</si>
  <si>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</si>
  <si>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</si>
  <si>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</si>
  <si>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</si>
  <si>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</si>
  <si>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</si>
  <si>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</si>
  <si>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</si>
  <si>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</si>
  <si>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</si>
  <si>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</si>
  <si>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</si>
  <si>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</si>
  <si>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</si>
  <si>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</si>
  <si>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</si>
  <si>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</si>
  <si>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</si>
  <si>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</si>
  <si>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</si>
  <si>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</si>
  <si>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</si>
  <si>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</si>
  <si>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</si>
  <si>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</si>
  <si>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</si>
  <si>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</si>
  <si>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</si>
  <si>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</si>
  <si>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</si>
  <si>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</si>
  <si>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</si>
  <si>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</si>
  <si>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</si>
  <si>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</si>
  <si>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</si>
  <si>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</si>
  <si>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</si>
  <si>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</si>
  <si>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</si>
  <si>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</si>
  <si>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</si>
  <si>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</si>
  <si>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</si>
  <si>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</si>
  <si>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</si>
  <si>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</si>
  <si>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</si>
  <si>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</si>
  <si>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</si>
  <si>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</si>
  <si>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</si>
  <si>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</si>
  <si>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</si>
  <si>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</si>
  <si>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</si>
  <si>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</si>
  <si>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</si>
  <si>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</si>
  <si>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</si>
  <si>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</si>
  <si>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</si>
  <si>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</si>
  <si>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</si>
  <si>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</si>
  <si>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</si>
  <si>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</si>
  <si>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</si>
  <si>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</si>
  <si>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</si>
  <si>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</si>
  <si>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</si>
  <si>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</si>
  <si>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</si>
  <si>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</si>
  <si>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</si>
  <si>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</si>
  <si>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</si>
  <si>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</si>
  <si>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</si>
  <si>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</si>
  <si>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</si>
  <si>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</si>
  <si>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</si>
  <si>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</si>
  <si>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</si>
  <si>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</si>
  <si>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</si>
  <si>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</si>
  <si>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</si>
  <si>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</si>
  <si>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</si>
  <si>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</si>
  <si>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</si>
  <si>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</si>
  <si>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</si>
  <si>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</si>
  <si>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</si>
  <si>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</si>
  <si>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</si>
  <si>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</si>
  <si>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</si>
  <si>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</si>
  <si>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</si>
  <si>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</si>
  <si>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</si>
  <si>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</si>
  <si>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</si>
  <si>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</si>
  <si>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</si>
  <si>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</si>
  <si>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</si>
  <si>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</si>
  <si>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</si>
  <si>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</si>
  <si>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</si>
  <si>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</si>
  <si>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</si>
  <si>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</si>
  <si>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</si>
  <si>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</si>
  <si>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</si>
  <si>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</si>
  <si>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</si>
  <si>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</si>
  <si>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</si>
  <si>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</si>
  <si>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</si>
  <si>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</si>
  <si>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</si>
  <si>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</si>
  <si>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</si>
  <si>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</si>
  <si>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</si>
  <si>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</si>
  <si>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</si>
  <si>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</si>
  <si>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</si>
  <si>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</si>
  <si>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</si>
  <si>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</si>
  <si>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</si>
  <si>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</si>
  <si>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</si>
  <si>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</si>
  <si>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</si>
  <si>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</si>
  <si>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</si>
  <si>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</si>
  <si>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</si>
  <si>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</si>
  <si>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</si>
  <si>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</si>
  <si>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</si>
  <si>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</si>
  <si>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</si>
  <si>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</si>
  <si>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</si>
  <si>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</si>
  <si>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</si>
  <si>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</si>
  <si>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</si>
  <si>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</si>
  <si>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</si>
  <si>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</si>
  <si>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</si>
  <si>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</si>
  <si>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</si>
  <si>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</si>
  <si>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</si>
  <si>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</si>
  <si>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</si>
  <si>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</si>
  <si>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</si>
  <si>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</si>
  <si>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</si>
  <si>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</si>
  <si>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</si>
  <si>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</si>
  <si>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</si>
  <si>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</si>
  <si>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</si>
  <si>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</si>
  <si>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</si>
  <si>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</si>
  <si>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</si>
  <si>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</si>
  <si>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</si>
  <si>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</si>
  <si>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</si>
  <si>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</si>
  <si>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</si>
  <si>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</si>
  <si>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</si>
  <si>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</si>
  <si>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</si>
  <si>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</si>
  <si>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</si>
  <si>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</si>
  <si>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</si>
  <si>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</si>
  <si>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</si>
  <si>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</si>
  <si>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</si>
  <si>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</si>
  <si>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</si>
  <si>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</si>
  <si>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</si>
  <si>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</si>
  <si>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</si>
  <si>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</si>
  <si>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</si>
  <si>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</si>
  <si>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</si>
  <si>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</si>
  <si>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</si>
  <si>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</si>
  <si>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</si>
  <si>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</si>
  <si>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</si>
  <si>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</si>
  <si>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</si>
  <si>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</si>
  <si>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</si>
  <si>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</si>
  <si>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</si>
  <si>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</si>
  <si>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</si>
  <si>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</si>
  <si>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</si>
  <si>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</si>
  <si>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</si>
  <si>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</si>
  <si>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</si>
  <si>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</si>
  <si>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</si>
  <si>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</si>
  <si>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</si>
  <si>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</si>
  <si>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</si>
  <si>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</si>
  <si>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</si>
  <si>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</si>
  <si>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</si>
  <si>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</si>
  <si>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</si>
  <si>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</si>
  <si>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</si>
  <si>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</si>
  <si>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</si>
  <si>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</si>
  <si>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</si>
  <si>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</si>
  <si>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</si>
  <si>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</si>
  <si>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</si>
  <si>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</si>
  <si>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</si>
  <si>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</si>
  <si>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</si>
  <si>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</si>
  <si>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</si>
  <si>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</si>
  <si>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</si>
  <si>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</si>
  <si>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</si>
  <si>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</si>
  <si>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</si>
  <si>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</si>
  <si>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</si>
  <si>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</si>
  <si>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</si>
  <si>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</si>
  <si>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</si>
  <si>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</si>
  <si>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</si>
  <si>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</si>
  <si>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</si>
  <si>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</si>
  <si>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</si>
  <si>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</si>
  <si>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</si>
  <si>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</si>
  <si>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</si>
  <si>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</si>
  <si>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</si>
  <si>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</si>
  <si>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</si>
  <si>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</si>
  <si>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</si>
  <si>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</si>
  <si>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</si>
  <si>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</si>
  <si>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</si>
  <si>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</si>
  <si>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</si>
  <si>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</si>
  <si>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</si>
  <si>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</si>
  <si>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</si>
  <si>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</si>
  <si>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</si>
  <si>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</si>
  <si>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</si>
  <si>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</si>
  <si>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</si>
  <si>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</si>
  <si>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</si>
  <si>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</si>
  <si>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</si>
  <si>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</si>
  <si>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</si>
  <si>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</si>
  <si>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</si>
  <si>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</si>
  <si>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</si>
  <si>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</si>
  <si>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</si>
  <si>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</si>
  <si>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</si>
  <si>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</si>
  <si>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</si>
  <si>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</si>
  <si>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</si>
  <si>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</si>
  <si>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</si>
  <si>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</si>
  <si>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</si>
  <si>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</si>
  <si>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</si>
  <si>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</si>
  <si>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</si>
  <si>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</si>
  <si>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</si>
  <si>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</si>
  <si>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</si>
  <si>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</si>
  <si>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</si>
  <si>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</si>
  <si>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</si>
  <si>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</si>
  <si>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</si>
  <si>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</si>
  <si>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</si>
  <si>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</si>
  <si>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</si>
  <si>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</si>
  <si>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</si>
  <si>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</si>
  <si>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</si>
  <si>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</si>
  <si>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</si>
  <si>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</si>
  <si>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</si>
  <si>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</si>
  <si>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</si>
  <si>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</si>
  <si>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</si>
  <si>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</si>
  <si>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</si>
  <si>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</si>
  <si>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</si>
  <si>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</si>
  <si>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</si>
  <si>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</si>
  <si>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</si>
  <si>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</si>
  <si>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</si>
  <si>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</si>
  <si>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</si>
  <si>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</si>
  <si>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</si>
  <si>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</si>
  <si>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</si>
  <si>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</si>
  <si>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</si>
  <si>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</si>
  <si>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</si>
  <si>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</si>
  <si>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</si>
  <si>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</si>
  <si>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</si>
  <si>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</si>
  <si>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</si>
  <si>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</si>
  <si>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</si>
  <si>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</si>
  <si>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</si>
  <si>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</si>
  <si>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</si>
  <si>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</si>
  <si>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</si>
  <si>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</si>
  <si>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</si>
  <si>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</si>
  <si>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</si>
  <si>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</si>
  <si>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</si>
  <si>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</si>
  <si>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</si>
  <si>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</si>
  <si>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</si>
  <si>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</si>
  <si>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</si>
  <si>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</si>
  <si>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</si>
  <si>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</si>
  <si>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</si>
  <si>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</si>
  <si>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</si>
  <si>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</si>
  <si>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</si>
  <si>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</si>
  <si>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</si>
  <si>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</si>
  <si>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</si>
  <si>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</si>
  <si>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</si>
  <si>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</si>
  <si>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</si>
  <si>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</si>
  <si>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</si>
  <si>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</si>
  <si>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</si>
  <si>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</si>
  <si>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</si>
  <si>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</si>
  <si>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</si>
  <si>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</si>
  <si>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</si>
  <si>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</si>
  <si>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</si>
  <si>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</si>
  <si>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</si>
  <si>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</si>
  <si>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</si>
  <si>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</si>
  <si>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</si>
  <si>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</si>
  <si>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</si>
  <si>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</si>
  <si>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</si>
  <si>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</si>
  <si>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</si>
  <si>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</si>
  <si>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</si>
  <si>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</si>
  <si>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</si>
  <si>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</si>
  <si>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</si>
  <si>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</si>
  <si>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</si>
  <si>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</si>
  <si>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</si>
  <si>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</si>
  <si>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</si>
  <si>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</si>
  <si>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</si>
  <si>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</si>
  <si>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</si>
  <si>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</si>
  <si>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</si>
  <si>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</si>
  <si>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</si>
  <si>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</si>
  <si>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</si>
  <si>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</si>
  <si>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</si>
  <si>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</si>
  <si>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</si>
  <si>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</si>
  <si>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</si>
  <si>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</si>
  <si>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</si>
  <si>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</si>
  <si>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</si>
  <si>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</si>
  <si>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</si>
  <si>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</si>
  <si>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</si>
  <si>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</si>
  <si>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</si>
  <si>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</si>
  <si>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</si>
  <si>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</si>
  <si>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</si>
  <si>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</si>
  <si>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</si>
  <si>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</si>
  <si>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</si>
  <si>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</si>
  <si>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</si>
  <si>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</si>
  <si>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</si>
  <si>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</si>
  <si>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</si>
  <si>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</si>
  <si>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</si>
  <si>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</si>
  <si>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</si>
  <si>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</si>
  <si>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</si>
  <si>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</si>
  <si>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</si>
  <si>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</si>
  <si>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</si>
  <si>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</si>
  <si>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</si>
  <si>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</si>
  <si>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</si>
  <si>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</si>
  <si>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</si>
  <si>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</si>
  <si>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</si>
  <si>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</si>
  <si>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</si>
  <si>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</si>
  <si>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</si>
  <si>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</si>
  <si>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</si>
  <si>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</si>
  <si>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</si>
  <si>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</si>
  <si>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</si>
  <si>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</si>
  <si>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</si>
  <si>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</si>
  <si>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</si>
  <si>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</si>
  <si>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</si>
  <si>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</si>
  <si>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</si>
  <si>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</si>
  <si>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</si>
  <si>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</si>
  <si>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</si>
  <si>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</si>
  <si>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</si>
  <si>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</si>
  <si>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</si>
  <si>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</si>
  <si>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</si>
  <si>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</si>
  <si>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</si>
  <si>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</si>
  <si>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</si>
  <si>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</si>
  <si>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</si>
  <si>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</si>
  <si>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</si>
  <si>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</si>
  <si>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</si>
  <si>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</si>
  <si>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</si>
  <si>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</si>
  <si>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</si>
  <si>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</si>
  <si>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</si>
  <si>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</si>
  <si>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</si>
  <si>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</si>
  <si>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</si>
  <si>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</si>
  <si>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</si>
  <si>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</si>
  <si>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</si>
  <si>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</si>
  <si>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</si>
  <si>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</si>
  <si>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</si>
  <si>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</si>
  <si>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</si>
  <si>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</si>
  <si>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</si>
  <si>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</si>
  <si>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</si>
  <si>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</si>
  <si>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</si>
  <si>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</si>
  <si>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</si>
  <si>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</si>
  <si>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</si>
  <si>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</si>
  <si>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</si>
  <si>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</si>
  <si>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</si>
  <si>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</si>
  <si>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</si>
  <si>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</si>
  <si>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</si>
  <si>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</si>
  <si>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</si>
  <si>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</si>
  <si>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</si>
  <si>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</si>
  <si>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</si>
  <si>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</si>
  <si>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</si>
  <si>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</si>
  <si>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</si>
  <si>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</si>
  <si>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</si>
  <si>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</si>
  <si>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</si>
  <si>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</si>
  <si>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</si>
  <si>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</si>
  <si>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</si>
  <si>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</si>
  <si>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</si>
  <si>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</si>
  <si>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</si>
  <si>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</si>
  <si>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</si>
  <si>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</si>
  <si>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</si>
  <si>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</si>
  <si>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</si>
  <si>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</si>
  <si>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</si>
  <si>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</si>
  <si>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</si>
  <si>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</si>
  <si>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</si>
  <si>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</si>
  <si>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</si>
  <si>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</si>
  <si>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</si>
  <si>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</si>
  <si>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</si>
  <si>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</si>
  <si>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</si>
  <si>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</si>
  <si>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</si>
  <si>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</si>
  <si>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</si>
  <si>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</si>
  <si>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</si>
  <si>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</si>
  <si>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</si>
  <si>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</si>
  <si>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</si>
  <si>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</si>
  <si>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</si>
  <si>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</si>
  <si>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</si>
  <si>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</si>
  <si>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</si>
  <si>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</si>
  <si>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</si>
  <si>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</si>
  <si>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</si>
  <si>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</si>
  <si>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</si>
  <si>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</si>
  <si>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</si>
  <si>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</si>
  <si>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</si>
  <si>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</si>
  <si>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</si>
  <si>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</si>
  <si>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</si>
  <si>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</si>
  <si>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</si>
  <si>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</si>
  <si>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</si>
  <si>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</si>
  <si>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</si>
  <si>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</si>
  <si>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</si>
  <si>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</si>
  <si>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</si>
  <si>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</si>
  <si>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</si>
  <si>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</si>
  <si>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</si>
  <si>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</si>
  <si>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</si>
  <si>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</si>
  <si>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</si>
  <si>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</si>
  <si>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</si>
  <si>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</si>
  <si>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</si>
  <si>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</si>
  <si>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</si>
  <si>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</si>
  <si>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</si>
  <si>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</si>
  <si>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</si>
  <si>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</si>
  <si>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</si>
  <si>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</si>
  <si>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</si>
  <si>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</si>
  <si>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</si>
  <si>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</si>
  <si>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</si>
  <si>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</si>
  <si>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</si>
  <si>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</si>
  <si>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</si>
  <si>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</si>
  <si>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</si>
  <si>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</si>
  <si>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</si>
  <si>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</si>
  <si>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</si>
  <si>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</si>
  <si>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</si>
  <si>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</si>
  <si>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</si>
  <si>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</si>
  <si>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</si>
  <si>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</si>
  <si>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</si>
  <si>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</si>
  <si>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</si>
  <si>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</si>
  <si>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</si>
  <si>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</si>
  <si>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</si>
  <si>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</si>
  <si>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</si>
  <si>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</si>
  <si>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</si>
  <si>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</si>
  <si>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</si>
  <si>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</si>
  <si>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</si>
  <si>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</si>
  <si>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</si>
  <si>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</si>
  <si>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</si>
  <si>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</si>
  <si>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</si>
  <si>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</si>
  <si>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</si>
  <si>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</si>
  <si>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</si>
  <si>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</si>
  <si>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</si>
  <si>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</si>
  <si>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</si>
  <si>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</si>
  <si>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</si>
  <si>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</si>
  <si>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</si>
  <si>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</si>
  <si>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</si>
  <si>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</si>
  <si>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</si>
  <si>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</si>
  <si>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</si>
  <si>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</si>
  <si>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</si>
  <si>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</si>
  <si>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</si>
  <si>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</si>
  <si>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</si>
  <si>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</si>
  <si>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</si>
  <si>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</si>
  <si>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</si>
  <si>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</si>
  <si>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</si>
  <si>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</si>
  <si>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</si>
  <si>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</si>
  <si>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</si>
  <si>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</si>
  <si>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</si>
  <si>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</si>
  <si>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</si>
  <si>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</si>
  <si>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</si>
  <si>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</si>
  <si>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</si>
  <si>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</si>
  <si>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</si>
  <si>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</si>
  <si>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</si>
  <si>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</si>
  <si>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</si>
  <si>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</si>
  <si>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</si>
  <si>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</si>
  <si>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</si>
  <si>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</si>
  <si>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</si>
  <si>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</si>
  <si>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</si>
  <si>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</si>
  <si>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</si>
  <si>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</si>
  <si>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</si>
  <si>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</si>
  <si>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</si>
  <si>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</si>
  <si>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</si>
  <si>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</si>
  <si>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</si>
  <si>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</si>
  <si>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</si>
  <si>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</si>
  <si>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</si>
  <si>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</si>
  <si>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</si>
  <si>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</si>
  <si>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</si>
  <si>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</si>
  <si>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</si>
  <si>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</si>
  <si>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</si>
  <si>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</si>
  <si>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</si>
  <si>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</si>
  <si>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</si>
  <si>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</si>
  <si>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</si>
  <si>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</si>
  <si>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</si>
  <si>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</si>
  <si>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</si>
  <si>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</si>
  <si>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</si>
  <si>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</si>
  <si>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</si>
  <si>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</si>
  <si>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</si>
  <si>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</si>
  <si>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</si>
  <si>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</si>
  <si>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</si>
  <si>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</si>
  <si>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</si>
  <si>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</si>
  <si>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</si>
  <si>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</si>
  <si>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</si>
  <si>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</si>
  <si>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</si>
  <si>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</si>
  <si>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</si>
  <si>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</si>
  <si>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</si>
  <si>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</si>
  <si>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</si>
  <si>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</si>
  <si>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</si>
  <si>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</si>
  <si>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</si>
  <si>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</si>
  <si>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</si>
  <si>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</si>
  <si>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</si>
  <si>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</si>
  <si>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</si>
  <si>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</si>
  <si>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</si>
  <si>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</si>
  <si>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</si>
  <si>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</si>
  <si>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</si>
  <si>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</si>
  <si>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</si>
  <si>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</si>
  <si>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</si>
  <si>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</si>
  <si>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</si>
  <si>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</si>
  <si>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</si>
  <si>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</si>
  <si>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</si>
  <si>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</si>
  <si>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</si>
  <si>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</si>
  <si>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</si>
  <si>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</si>
  <si>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</si>
  <si>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</si>
  <si>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</si>
  <si>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</si>
  <si>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</si>
  <si>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</si>
  <si>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</si>
  <si>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</si>
  <si>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</si>
  <si>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</si>
  <si>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</si>
  <si>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</si>
  <si>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</si>
  <si>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</si>
  <si>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</si>
  <si>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</si>
  <si>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</si>
  <si>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</si>
  <si>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</si>
  <si>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</si>
  <si>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</si>
  <si>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</si>
  <si>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</si>
  <si>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</si>
  <si>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</si>
  <si>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</si>
  <si>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</si>
  <si>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</si>
  <si>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</si>
  <si>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</si>
  <si>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</si>
  <si>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</si>
  <si>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</si>
  <si>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</si>
  <si>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</si>
  <si>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</si>
  <si>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</si>
  <si>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</si>
  <si>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</si>
  <si>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</si>
  <si>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</si>
  <si>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</si>
  <si>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</si>
  <si>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</si>
  <si>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</si>
  <si>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</si>
  <si>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</si>
  <si>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</si>
  <si>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</si>
  <si>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</si>
  <si>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</si>
  <si>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</si>
  <si>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</si>
  <si>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</si>
  <si>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</si>
  <si>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</si>
  <si>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</si>
  <si>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</si>
  <si>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</si>
  <si>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</si>
  <si>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</si>
  <si>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</si>
  <si>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</si>
  <si>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</si>
  <si>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</si>
  <si>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</si>
  <si>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</si>
  <si>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</si>
  <si>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</si>
  <si>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</si>
  <si>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</si>
  <si>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</si>
  <si>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</si>
  <si>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</si>
  <si>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</si>
  <si>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</si>
  <si>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</si>
  <si>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</si>
  <si>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</si>
  <si>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</si>
  <si>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</si>
  <si>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</si>
  <si>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</si>
  <si>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</si>
  <si>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</si>
  <si>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</si>
  <si>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</si>
  <si>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</si>
  <si>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</si>
  <si>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</si>
  <si>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</si>
  <si>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</si>
  <si>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</si>
  <si>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</si>
  <si>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</si>
  <si>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</si>
  <si>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</si>
  <si>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</si>
  <si>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</si>
  <si>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</si>
  <si>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</si>
  <si>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</si>
  <si>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</si>
  <si>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</si>
  <si>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</si>
  <si>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</si>
  <si>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</si>
  <si>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</si>
  <si>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</si>
  <si>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</si>
  <si>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</si>
  <si>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</si>
  <si>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</si>
  <si>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</si>
  <si>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</si>
  <si>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</si>
  <si>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</si>
  <si>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</si>
  <si>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</si>
  <si>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</si>
  <si>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</si>
  <si>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</si>
  <si>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</si>
  <si>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</si>
  <si>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</si>
  <si>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</si>
  <si>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</si>
  <si>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</si>
  <si>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</si>
  <si>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</si>
  <si>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</si>
  <si>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</si>
  <si>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</si>
  <si>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</si>
  <si>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</si>
  <si>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</si>
  <si>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</si>
  <si>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</si>
  <si>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</si>
  <si>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</si>
  <si>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</si>
  <si>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</si>
  <si>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</si>
  <si>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</si>
  <si>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</si>
  <si>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</si>
  <si>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</si>
  <si>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</si>
  <si>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</si>
  <si>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</si>
  <si>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</si>
  <si>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</si>
  <si>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</si>
  <si>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</si>
  <si>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</si>
  <si>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</si>
  <si>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</si>
  <si>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</si>
  <si>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</si>
  <si>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</si>
  <si>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</si>
  <si>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</si>
  <si>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</si>
  <si>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</si>
  <si>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</si>
  <si>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</si>
  <si>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</si>
  <si>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</si>
  <si>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</si>
  <si>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</si>
  <si>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</si>
  <si>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</si>
  <si>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</si>
  <si>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</si>
  <si>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</si>
  <si>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</si>
  <si>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</si>
  <si>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</si>
  <si>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</si>
  <si>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</si>
  <si>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</si>
  <si>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</si>
  <si>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</si>
  <si>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</si>
  <si>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</si>
  <si>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</si>
  <si>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</si>
  <si>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</si>
  <si>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</si>
  <si>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</si>
  <si>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</si>
  <si>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</si>
  <si>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</si>
  <si>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</si>
  <si>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</si>
  <si>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</si>
  <si>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</si>
  <si>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</si>
  <si>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</si>
  <si>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</si>
  <si>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</si>
  <si>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</si>
  <si>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</si>
  <si>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</si>
  <si>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</si>
  <si>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</si>
  <si>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</si>
  <si>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</si>
  <si>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</si>
  <si>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</si>
  <si>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</si>
  <si>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</si>
  <si>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</si>
  <si>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</si>
  <si>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</si>
  <si>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</si>
  <si>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</si>
  <si>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</si>
  <si>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</si>
  <si>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</si>
  <si>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</si>
  <si>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</si>
  <si>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</si>
  <si>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</si>
  <si>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</si>
  <si>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</si>
  <si>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</si>
  <si>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</si>
  <si>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</si>
  <si>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</si>
  <si>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</si>
  <si>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</si>
  <si>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</si>
  <si>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</si>
  <si>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</si>
  <si>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</si>
  <si>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</si>
  <si>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</si>
  <si>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</si>
  <si>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</si>
  <si>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</si>
  <si>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</si>
  <si>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</si>
  <si>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</si>
  <si>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</si>
  <si>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</si>
  <si>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</si>
  <si>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</si>
  <si>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</si>
  <si>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</si>
  <si>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</si>
  <si>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</si>
  <si>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</si>
  <si>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</si>
  <si>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</si>
  <si>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</si>
  <si>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</si>
  <si>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</si>
  <si>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</si>
  <si>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</si>
  <si>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</si>
  <si>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</si>
  <si>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</si>
  <si>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</si>
  <si>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</si>
  <si>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</si>
  <si>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</si>
  <si>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</si>
  <si>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</si>
  <si>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</si>
  <si>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</si>
  <si>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</si>
  <si>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</si>
  <si>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</si>
  <si>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</si>
  <si>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</si>
  <si>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</si>
  <si>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</si>
  <si>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</si>
  <si>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</si>
  <si>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</si>
  <si>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</si>
  <si>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</si>
  <si>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</si>
  <si>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</si>
  <si>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</si>
  <si>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</si>
  <si>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</si>
  <si>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</si>
  <si>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</si>
  <si>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</si>
  <si>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</si>
  <si>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</si>
  <si>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</si>
  <si>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</si>
  <si>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</si>
  <si>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</si>
  <si>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</si>
  <si>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</si>
  <si>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</si>
  <si>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</si>
  <si>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</si>
  <si>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</si>
  <si>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</si>
  <si>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</si>
  <si>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</si>
  <si>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</si>
  <si>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</si>
  <si>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</si>
  <si>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</si>
  <si>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</si>
  <si>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</si>
  <si>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</si>
  <si>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</si>
  <si>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</si>
  <si>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</si>
  <si>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</si>
  <si>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</si>
  <si>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</si>
  <si>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</si>
  <si>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</si>
  <si>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</si>
  <si>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</si>
  <si>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</si>
  <si>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</si>
  <si>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</si>
  <si>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</si>
  <si>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</si>
  <si>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</si>
  <si>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</si>
  <si>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</si>
  <si>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</si>
  <si>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</si>
  <si>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</si>
  <si>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</si>
  <si>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</si>
  <si>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</si>
  <si>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</si>
  <si>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</si>
  <si>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</si>
  <si>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</si>
  <si>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</si>
  <si>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</si>
  <si>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</si>
  <si>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</si>
  <si>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</si>
  <si>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</si>
  <si>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</si>
  <si>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</si>
  <si>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</si>
  <si>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</si>
  <si>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</si>
  <si>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</si>
  <si>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</si>
  <si>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</si>
  <si>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</si>
  <si>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</si>
  <si>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</si>
  <si>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</si>
  <si>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</si>
  <si>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</si>
  <si>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</si>
  <si>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</si>
  <si>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</si>
  <si>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</si>
  <si>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</si>
  <si>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</si>
  <si>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</si>
  <si>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</si>
  <si>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</si>
  <si>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</si>
  <si>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</si>
  <si>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</si>
  <si>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</si>
  <si>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</si>
  <si>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</si>
  <si>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</si>
  <si>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</si>
  <si>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</si>
  <si>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</si>
  <si>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</si>
  <si>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</si>
  <si>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</si>
  <si>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</si>
  <si>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</si>
  <si>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</si>
  <si>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</si>
  <si>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</si>
  <si>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</si>
  <si>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</si>
  <si>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</si>
  <si>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</si>
  <si>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</si>
  <si>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</si>
  <si>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</si>
  <si>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</si>
  <si>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</si>
  <si>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</si>
  <si>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</si>
  <si>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</si>
  <si>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</si>
  <si>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</si>
  <si>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</si>
  <si>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</si>
  <si>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</si>
  <si>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</si>
  <si>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</si>
  <si>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</si>
  <si>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</si>
  <si>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</si>
  <si>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</si>
  <si>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</si>
  <si>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</si>
  <si>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</si>
  <si>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</si>
  <si>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</si>
  <si>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</si>
  <si>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</si>
  <si>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</si>
  <si>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</si>
  <si>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</si>
  <si>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</si>
  <si>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</si>
  <si>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</si>
  <si>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</si>
  <si>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</si>
  <si>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</si>
  <si>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</si>
  <si>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</si>
  <si>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</si>
  <si>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</si>
  <si>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</si>
  <si>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</si>
  <si>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</si>
  <si>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</si>
  <si>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</si>
  <si>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</si>
  <si>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</si>
  <si>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</si>
  <si>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</si>
  <si>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</si>
  <si>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</si>
  <si>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</si>
  <si>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</si>
  <si>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</si>
  <si>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</si>
  <si>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</si>
  <si>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</si>
  <si>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</si>
  <si>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</si>
  <si>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</si>
  <si>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</si>
  <si>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</si>
  <si>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</si>
  <si>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</si>
  <si>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</si>
  <si>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</si>
  <si>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</si>
  <si>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</si>
  <si>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</si>
  <si>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</si>
  <si>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</si>
  <si>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</si>
  <si>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</si>
  <si>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</si>
  <si>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</si>
  <si>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</si>
  <si>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</si>
  <si>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</si>
  <si>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</si>
  <si>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</si>
  <si>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</si>
  <si>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</si>
  <si>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</si>
  <si>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</si>
  <si>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</si>
  <si>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</si>
  <si>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</si>
  <si>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</si>
  <si>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</si>
  <si>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</si>
  <si>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</si>
  <si>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</si>
  <si>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</si>
  <si>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</si>
  <si>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</si>
  <si>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</si>
  <si>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</si>
  <si>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</si>
  <si>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</si>
  <si>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</si>
  <si>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</si>
  <si>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</si>
  <si>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</si>
  <si>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</si>
  <si>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</si>
  <si>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</si>
  <si>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</si>
  <si>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</si>
  <si>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</si>
  <si>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</si>
  <si>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</si>
  <si>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</si>
  <si>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</si>
  <si>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</si>
  <si>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</si>
  <si>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</si>
  <si>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</si>
  <si>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</si>
  <si>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</si>
  <si>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</si>
  <si>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</si>
  <si>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</si>
  <si>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</si>
  <si>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</si>
  <si>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</si>
  <si>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</si>
  <si>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</si>
  <si>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</si>
  <si>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</si>
  <si>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</si>
  <si>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</si>
  <si>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</si>
  <si>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</si>
  <si>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</si>
  <si>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</si>
  <si>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</si>
  <si>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</si>
  <si>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</si>
  <si>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</si>
  <si>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</si>
  <si>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</si>
  <si>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</si>
  <si>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</si>
  <si>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</si>
  <si>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</si>
  <si>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</si>
  <si>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</si>
  <si>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</si>
  <si>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</si>
  <si>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</si>
  <si>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</si>
  <si>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</si>
  <si>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</si>
  <si>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</si>
  <si>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</si>
  <si>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</si>
  <si>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</si>
  <si>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</si>
  <si>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</si>
  <si>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</si>
  <si>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</si>
  <si>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</si>
  <si>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</si>
  <si>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</si>
  <si>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</si>
  <si>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</si>
  <si>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</si>
  <si>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</si>
  <si>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</si>
  <si>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</si>
  <si>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</si>
  <si>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</si>
  <si>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</si>
  <si>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</si>
  <si>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</si>
  <si>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</si>
  <si>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</si>
  <si>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</si>
  <si>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</si>
  <si>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</si>
  <si>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</si>
  <si>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</si>
  <si>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</si>
  <si>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</si>
  <si>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</si>
  <si>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</si>
  <si>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</si>
  <si>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</si>
  <si>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</si>
  <si>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</si>
  <si>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</si>
  <si>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</si>
  <si>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</si>
  <si>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</si>
  <si>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</si>
  <si>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</si>
  <si>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</si>
  <si>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</si>
  <si>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</si>
  <si>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</si>
  <si>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</si>
  <si>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</si>
  <si>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</si>
  <si>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</si>
  <si>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</si>
  <si>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</si>
  <si>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</si>
  <si>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</si>
  <si>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</si>
  <si>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</si>
  <si>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</si>
  <si>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</si>
  <si>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</si>
  <si>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</si>
  <si>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</si>
  <si>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</si>
  <si>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</si>
  <si>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</si>
  <si>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</si>
  <si>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</si>
  <si>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</si>
  <si>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</si>
  <si>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</si>
  <si>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</si>
  <si>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</si>
  <si>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</si>
  <si>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</si>
  <si>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</si>
  <si>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</si>
  <si>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</si>
  <si>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</si>
  <si>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</si>
  <si>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</si>
  <si>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</si>
  <si>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</si>
  <si>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</si>
  <si>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</si>
  <si>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</si>
  <si>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</si>
  <si>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</si>
  <si>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</si>
  <si>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</si>
  <si>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</si>
  <si>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</si>
  <si>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</si>
  <si>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</si>
  <si>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</si>
  <si>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</si>
  <si>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</si>
  <si>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</si>
  <si>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</si>
  <si>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</si>
  <si>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</si>
  <si>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</si>
  <si>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</si>
  <si>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</si>
  <si>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</si>
  <si>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</si>
  <si>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</si>
  <si>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</si>
  <si>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</si>
  <si>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</si>
  <si>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</si>
  <si>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</si>
  <si>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</si>
  <si>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</si>
  <si>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</si>
  <si>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</si>
  <si>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</si>
  <si>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</si>
  <si>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</si>
  <si>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</si>
  <si>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</si>
  <si>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</si>
  <si>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</si>
  <si>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</si>
  <si>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</si>
  <si>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</si>
  <si>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</si>
  <si>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</si>
  <si>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</si>
  <si>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</si>
  <si>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</si>
  <si>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</si>
  <si>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</si>
  <si>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</si>
  <si>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</si>
  <si>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</si>
  <si>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</si>
  <si>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</si>
  <si>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</si>
  <si>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</si>
  <si>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</si>
  <si>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</si>
  <si>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</si>
  <si>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</si>
  <si>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</si>
  <si>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</si>
  <si>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</si>
  <si>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</si>
  <si>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</si>
  <si>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</si>
  <si>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</si>
  <si>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</si>
  <si>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</si>
  <si>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</si>
  <si>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</si>
  <si>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</si>
  <si>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</si>
  <si>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</si>
  <si>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</si>
  <si>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</si>
  <si>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</si>
  <si>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</si>
  <si>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</si>
  <si>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</si>
  <si>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</si>
  <si>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</si>
  <si>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</si>
  <si>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</si>
  <si>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</si>
  <si>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</si>
  <si>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</si>
  <si>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</si>
  <si>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</si>
  <si>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</si>
  <si>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</si>
  <si>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</si>
  <si>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</si>
  <si>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</si>
  <si>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</si>
  <si>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</si>
  <si>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</si>
  <si>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</si>
  <si>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</si>
  <si>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</si>
  <si>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</si>
  <si>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</si>
  <si>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</si>
  <si>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</si>
  <si>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</si>
  <si>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</si>
  <si>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</si>
  <si>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</si>
  <si>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</si>
  <si>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</si>
  <si>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</si>
  <si>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</si>
  <si>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</si>
  <si>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</si>
  <si>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</si>
  <si>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</si>
  <si>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</si>
  <si>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</si>
  <si>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</si>
  <si>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</si>
  <si>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</si>
  <si>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</si>
  <si>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</si>
  <si>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</si>
  <si>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</si>
  <si>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</si>
  <si>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</si>
  <si>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</si>
  <si>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</si>
  <si>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</si>
  <si>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</si>
  <si>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</si>
  <si>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</si>
  <si>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</si>
  <si>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</si>
  <si>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</si>
  <si>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</si>
  <si>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</si>
  <si>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</si>
  <si>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</si>
  <si>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</si>
  <si>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</si>
  <si>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</si>
  <si>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</si>
  <si>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</si>
  <si>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</si>
  <si>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</si>
  <si>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</si>
  <si>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</si>
  <si>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</si>
  <si>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</si>
  <si>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</si>
  <si>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</si>
  <si>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</si>
  <si>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</si>
  <si>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</si>
  <si>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</si>
  <si>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</si>
  <si>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</si>
  <si>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</si>
  <si>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</si>
  <si>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</si>
  <si>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</si>
  <si>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</si>
  <si>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</si>
  <si>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</si>
  <si>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</si>
  <si>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</si>
  <si>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</si>
  <si>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</si>
  <si>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</si>
  <si>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</si>
  <si>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</si>
  <si>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</si>
  <si>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</si>
  <si>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</si>
  <si>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</si>
  <si>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</si>
  <si>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</si>
  <si>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</si>
  <si>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</si>
  <si>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</si>
  <si>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</si>
  <si>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</si>
  <si>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</si>
  <si>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</si>
  <si>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</si>
  <si>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</si>
  <si>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</si>
  <si>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</si>
  <si>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</si>
  <si>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</si>
  <si>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</si>
  <si>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</si>
  <si>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</si>
  <si>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</si>
  <si>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</si>
  <si>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</si>
  <si>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</si>
  <si>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</si>
  <si>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</si>
  <si>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</si>
  <si>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</si>
  <si>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</si>
  <si>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</si>
  <si>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</si>
  <si>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</si>
  <si>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</si>
  <si>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</si>
  <si>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</si>
  <si>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</si>
  <si>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</si>
  <si>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</si>
  <si>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</si>
  <si>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</si>
  <si>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</si>
  <si>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</si>
  <si>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</si>
  <si>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</si>
  <si>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</si>
  <si>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</si>
  <si>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</si>
  <si>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</si>
  <si>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</si>
  <si>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</si>
  <si>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</si>
  <si>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</si>
  <si>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</si>
  <si>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</si>
  <si>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</si>
  <si>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</si>
  <si>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</si>
  <si>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</si>
  <si>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</si>
  <si>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</si>
  <si>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</si>
  <si>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</si>
  <si>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</si>
  <si>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</si>
  <si>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</si>
  <si>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</si>
  <si>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</si>
  <si>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</si>
  <si>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</si>
  <si>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</si>
  <si>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</si>
  <si>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</si>
  <si>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</si>
  <si>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</si>
  <si>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</si>
  <si>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</si>
  <si>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</si>
  <si>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</si>
  <si>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</si>
  <si>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</si>
  <si>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</si>
  <si>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</si>
  <si>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</si>
  <si>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</si>
  <si>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</si>
  <si>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</si>
  <si>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</si>
  <si>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</si>
  <si>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</si>
  <si>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</si>
  <si>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</si>
  <si>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</si>
  <si>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</si>
  <si>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</si>
  <si>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</si>
  <si>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</si>
  <si>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</si>
  <si>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</si>
  <si>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</si>
  <si>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</si>
  <si>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</si>
  <si>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</si>
  <si>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</si>
  <si>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</si>
  <si>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</si>
  <si>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</si>
  <si>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</si>
  <si>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</si>
  <si>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</si>
  <si>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</si>
  <si>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</si>
  <si>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</si>
  <si>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</si>
  <si>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</si>
  <si>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</si>
  <si>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</si>
  <si>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</si>
  <si>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</si>
  <si>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</si>
  <si>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</si>
  <si>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</si>
  <si>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</si>
  <si>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</si>
  <si>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</si>
  <si>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</si>
  <si>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</si>
  <si>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</si>
  <si>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</si>
  <si>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</si>
  <si>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</si>
  <si>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</si>
  <si>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</si>
  <si>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</si>
  <si>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</si>
  <si>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</si>
  <si>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</si>
  <si>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</si>
  <si>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</si>
  <si>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</si>
  <si>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</si>
  <si>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</si>
  <si>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</si>
  <si>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</si>
  <si>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</si>
  <si>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</si>
  <si>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</si>
  <si>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</si>
  <si>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</si>
  <si>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</si>
  <si>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</si>
  <si>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</si>
  <si>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</si>
  <si>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</si>
  <si>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</si>
  <si>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</si>
  <si>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</si>
  <si>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</si>
  <si>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</si>
  <si>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</si>
  <si>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</si>
  <si>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</si>
  <si>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</si>
  <si>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</si>
  <si>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</si>
  <si>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</si>
  <si>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</si>
  <si>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</si>
  <si>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</si>
  <si>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</si>
  <si>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</si>
  <si>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</si>
  <si>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</si>
  <si>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</si>
  <si>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</si>
  <si>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</si>
  <si>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</si>
  <si>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</si>
  <si>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</si>
  <si>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</si>
  <si>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</si>
  <si>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</si>
  <si>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</si>
  <si>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</si>
  <si>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</si>
  <si>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</si>
  <si>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</si>
  <si>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</si>
  <si>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</si>
  <si>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</si>
  <si>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</si>
  <si>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</si>
  <si>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</si>
  <si>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</si>
  <si>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</si>
  <si>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</si>
  <si>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</si>
  <si>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</si>
  <si>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</si>
  <si>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</si>
  <si>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</si>
  <si>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</si>
  <si>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</si>
  <si>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</si>
  <si>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</si>
  <si>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</si>
  <si>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</si>
  <si>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</si>
  <si>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</si>
  <si>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</si>
  <si>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</si>
  <si>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</si>
  <si>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</si>
  <si>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</si>
  <si>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</si>
  <si>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</si>
  <si>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</si>
  <si>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</si>
  <si>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</si>
  <si>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</si>
  <si>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</si>
  <si>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</si>
  <si>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</si>
  <si>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</si>
  <si>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</si>
  <si>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</si>
  <si>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</si>
  <si>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</si>
  <si>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</si>
  <si>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</si>
  <si>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</si>
  <si>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</si>
  <si>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</si>
  <si>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</si>
  <si>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</si>
  <si>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</si>
  <si>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</si>
  <si>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</si>
  <si>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</si>
  <si>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</si>
  <si>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</si>
  <si>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</si>
  <si>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</si>
  <si>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</si>
  <si>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</si>
  <si>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</si>
  <si>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</si>
  <si>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</si>
  <si>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</si>
  <si>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</si>
  <si>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</si>
  <si>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</si>
  <si>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</si>
  <si>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</si>
  <si>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</si>
  <si>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</si>
  <si>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</si>
  <si>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</si>
  <si>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</si>
  <si>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</si>
  <si>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</si>
  <si>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</si>
  <si>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</si>
  <si>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</si>
  <si>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</si>
  <si>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</si>
  <si>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</si>
  <si>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</si>
  <si>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</si>
  <si>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</si>
  <si>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</si>
  <si>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</si>
  <si>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</si>
  <si>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</si>
  <si>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</si>
  <si>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</si>
  <si>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</si>
  <si>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</si>
  <si>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</si>
  <si>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</si>
  <si>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</si>
  <si>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</si>
  <si>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</si>
  <si>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</si>
  <si>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</si>
  <si>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</si>
  <si>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</si>
  <si>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</si>
  <si>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</si>
  <si>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</si>
  <si>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</si>
  <si>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</si>
  <si>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</si>
  <si>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</si>
  <si>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</si>
  <si>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</si>
  <si>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</si>
  <si>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</si>
  <si>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</si>
  <si>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</si>
  <si>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</si>
  <si>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</si>
  <si>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</si>
  <si>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</si>
  <si>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</si>
  <si>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</si>
  <si>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</si>
  <si>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</si>
  <si>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</si>
  <si>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</si>
  <si>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</si>
  <si>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</si>
  <si>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</si>
  <si>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</si>
  <si>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</si>
  <si>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</si>
  <si>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</si>
  <si>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</si>
  <si>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</si>
  <si>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</si>
  <si>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</si>
  <si>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</si>
  <si>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</si>
  <si>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</si>
  <si>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</si>
  <si>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</si>
  <si>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</si>
  <si>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</si>
  <si>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</si>
  <si>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</si>
  <si>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</si>
  <si>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</si>
  <si>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</si>
  <si>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</si>
  <si>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</si>
  <si>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</si>
  <si>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</si>
  <si>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</si>
  <si>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</si>
  <si>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</si>
  <si>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</si>
  <si>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</si>
  <si>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</si>
  <si>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</si>
  <si>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</si>
  <si>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</si>
  <si>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</si>
  <si>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</si>
  <si>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</si>
  <si>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</si>
  <si>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</si>
  <si>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</si>
  <si>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</si>
  <si>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</si>
  <si>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</si>
  <si>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</si>
  <si>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</si>
  <si>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</si>
  <si>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</si>
  <si>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</si>
  <si>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</si>
  <si>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</si>
  <si>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</si>
  <si>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</si>
  <si>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</si>
  <si>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</si>
  <si>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</si>
  <si>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</si>
  <si>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</si>
  <si>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</si>
  <si>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</si>
  <si>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</si>
  <si>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</si>
  <si>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</si>
  <si>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</si>
  <si>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</si>
  <si>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</si>
  <si>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</si>
  <si>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</si>
  <si>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</si>
  <si>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</si>
  <si>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</si>
  <si>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</si>
  <si>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</si>
  <si>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</si>
  <si>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</si>
  <si>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</si>
  <si>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</si>
  <si>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</si>
  <si>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</si>
  <si>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</si>
  <si>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</si>
  <si>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</si>
  <si>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</si>
  <si>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</si>
  <si>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</si>
  <si>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</si>
  <si>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</si>
  <si>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</si>
  <si>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</si>
  <si>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</si>
  <si>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</si>
  <si>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</si>
  <si>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</si>
  <si>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</si>
  <si>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</si>
  <si>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</si>
  <si>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</si>
  <si>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</si>
  <si>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</si>
  <si>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</si>
  <si>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</si>
  <si>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</si>
  <si>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</si>
  <si>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</si>
  <si>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</si>
  <si>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</si>
  <si>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</si>
  <si>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</si>
  <si>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</si>
  <si>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</si>
  <si>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</si>
  <si>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</si>
  <si>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</si>
  <si>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</si>
  <si>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</si>
  <si>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</si>
  <si>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</si>
  <si>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</si>
  <si>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</si>
  <si>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</si>
  <si>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</si>
  <si>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</si>
  <si>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</si>
  <si>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</si>
  <si>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</si>
  <si>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</si>
  <si>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</si>
  <si>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</si>
  <si>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</si>
  <si>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</si>
  <si>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</si>
  <si>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</si>
  <si>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</si>
  <si>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</si>
  <si>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</si>
  <si>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</si>
  <si>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</si>
  <si>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</si>
  <si>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</si>
  <si>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</si>
  <si>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</si>
  <si>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</si>
  <si>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</si>
  <si>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</si>
  <si>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</si>
  <si>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</si>
  <si>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</si>
  <si>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</si>
  <si>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</si>
  <si>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</si>
  <si>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</si>
  <si>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</si>
  <si>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</si>
  <si>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</si>
  <si>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</si>
  <si>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</si>
  <si>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</si>
  <si>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</si>
  <si>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</si>
  <si>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</si>
  <si>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</si>
  <si>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</si>
  <si>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</si>
  <si>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</si>
  <si>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</si>
  <si>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</si>
  <si>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</si>
  <si>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</si>
  <si>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</si>
  <si>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</si>
  <si>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</si>
  <si>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</si>
  <si>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</si>
  <si>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</si>
  <si>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</si>
  <si>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</si>
  <si>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</si>
  <si>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</si>
  <si>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</si>
  <si>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</si>
  <si>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</si>
  <si>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</si>
  <si>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</si>
  <si>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</si>
  <si>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</si>
  <si>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</si>
  <si>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</si>
  <si>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</si>
  <si>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</si>
  <si>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</si>
  <si>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</si>
  <si>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</si>
  <si>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</si>
  <si>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</si>
  <si>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</si>
  <si>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</si>
  <si>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</si>
  <si>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</si>
  <si>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</si>
  <si>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</si>
  <si>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</si>
  <si>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</si>
  <si>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</si>
  <si>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</si>
  <si>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</si>
  <si>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</si>
  <si>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</si>
  <si>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</si>
  <si>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</si>
  <si>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</si>
  <si>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</si>
  <si>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</si>
  <si>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</si>
  <si>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</si>
  <si>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</si>
  <si>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</si>
  <si>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</si>
  <si>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</si>
  <si>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</si>
  <si>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</si>
  <si>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</si>
  <si>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</si>
  <si>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</si>
  <si>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</si>
  <si>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</si>
  <si>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</si>
  <si>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</si>
  <si>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</si>
  <si>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</si>
  <si>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</si>
  <si>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</si>
  <si>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</si>
  <si>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</si>
  <si>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</si>
  <si>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</si>
  <si>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</si>
  <si>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</si>
  <si>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</si>
  <si>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</si>
  <si>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</si>
  <si>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</si>
  <si>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</si>
  <si>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</si>
  <si>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</si>
  <si>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</si>
  <si>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</si>
  <si>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</si>
  <si>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</si>
  <si>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</si>
  <si>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</si>
  <si>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</si>
  <si>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</si>
  <si>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</si>
  <si>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</si>
  <si>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</si>
  <si>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</si>
  <si>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</si>
  <si>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</si>
  <si>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</si>
  <si>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</si>
  <si>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</si>
  <si>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</si>
  <si>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</si>
  <si>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</si>
  <si>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</si>
  <si>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</si>
  <si>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</si>
  <si>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</si>
  <si>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</si>
  <si>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</si>
  <si>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</si>
  <si>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</si>
  <si>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</si>
  <si>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</si>
  <si>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</si>
  <si>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</si>
  <si>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</si>
  <si>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</si>
  <si>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</si>
  <si>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</si>
  <si>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</si>
  <si>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</si>
  <si>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</si>
  <si>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</si>
  <si>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</si>
  <si>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</si>
  <si>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</si>
  <si>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</si>
  <si>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</si>
  <si>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</si>
  <si>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</si>
  <si>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</si>
  <si>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</si>
  <si>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</si>
  <si>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</si>
  <si>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</si>
  <si>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</si>
  <si>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</si>
  <si>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</si>
  <si>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</si>
  <si>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</si>
  <si>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</si>
  <si>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</si>
  <si>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</si>
  <si>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</si>
  <si>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</si>
  <si>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</si>
  <si>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</si>
  <si>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</si>
  <si>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</si>
  <si>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</si>
  <si>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</si>
  <si>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</si>
  <si>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</si>
  <si>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</si>
  <si>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</si>
  <si>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</si>
  <si>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</si>
  <si>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</si>
  <si>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</si>
  <si>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</si>
  <si>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</si>
  <si>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</si>
  <si>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</si>
  <si>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</si>
  <si>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</si>
  <si>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</si>
  <si>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</si>
  <si>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</si>
  <si>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</si>
  <si>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</si>
  <si>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</si>
  <si>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</si>
  <si>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</si>
  <si>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</si>
  <si>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</si>
  <si>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</si>
  <si>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</si>
  <si>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</si>
  <si>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</si>
  <si>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</si>
  <si>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</si>
  <si>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</si>
  <si>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</si>
  <si>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</si>
  <si>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</si>
  <si>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</si>
  <si>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</si>
  <si>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</si>
  <si>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</si>
  <si>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</si>
  <si>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</si>
  <si>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</si>
  <si>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</si>
  <si>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</si>
  <si>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</si>
  <si>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</si>
  <si>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</si>
  <si>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</si>
  <si>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</si>
  <si>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</si>
  <si>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</si>
  <si>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</si>
  <si>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</si>
  <si>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</si>
  <si>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</si>
  <si>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</si>
  <si>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</si>
  <si>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</si>
  <si>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</si>
  <si>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</si>
  <si>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</si>
  <si>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</si>
  <si>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</si>
  <si>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</si>
  <si>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</si>
  <si>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</si>
  <si>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</si>
  <si>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</si>
  <si>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</si>
  <si>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</si>
  <si>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</si>
  <si>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</si>
  <si>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</si>
  <si>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</si>
  <si>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</si>
  <si>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</si>
  <si>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</si>
  <si>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</si>
  <si>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</si>
  <si>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</si>
  <si>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</si>
  <si>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</si>
  <si>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</si>
  <si>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</si>
  <si>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</si>
  <si>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</si>
  <si>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</si>
  <si>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</si>
  <si>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</si>
  <si>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</si>
  <si>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</si>
  <si>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</si>
  <si>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</si>
  <si>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</si>
  <si>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</si>
  <si>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</si>
  <si>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</si>
  <si>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</si>
  <si>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</si>
  <si>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</si>
  <si>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</si>
  <si>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</si>
  <si>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</si>
  <si>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</si>
  <si>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</si>
  <si>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</si>
  <si>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</si>
  <si>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</si>
  <si>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</si>
  <si>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</si>
  <si>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</si>
  <si>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</si>
  <si>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</si>
  <si>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</si>
  <si>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</si>
  <si>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</si>
  <si>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</si>
  <si>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</si>
  <si>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</si>
  <si>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</si>
  <si>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</si>
  <si>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</si>
  <si>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</si>
  <si>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</si>
  <si>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</si>
  <si>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</si>
  <si>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</si>
  <si>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</si>
  <si>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</si>
  <si>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</si>
  <si>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</si>
  <si>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</si>
  <si>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</si>
  <si>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</si>
  <si>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</si>
  <si>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</si>
  <si>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</si>
  <si>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</si>
  <si>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</si>
  <si>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</si>
  <si>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</si>
  <si>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</si>
  <si>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</si>
  <si>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</si>
  <si>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</si>
  <si>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</si>
  <si>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</si>
  <si>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</si>
  <si>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</si>
  <si>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</si>
  <si>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</si>
  <si>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</si>
  <si>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</si>
  <si>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</si>
  <si>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</si>
  <si>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</si>
  <si>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</si>
  <si>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</si>
  <si>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</si>
  <si>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</si>
  <si>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</si>
  <si>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</si>
  <si>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</si>
  <si>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</si>
  <si>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</si>
  <si>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</si>
  <si>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</si>
  <si>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</si>
  <si>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</si>
  <si>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</si>
  <si>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</si>
  <si>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</si>
  <si>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</si>
  <si>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</si>
  <si>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</si>
  <si>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</si>
  <si>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</si>
  <si>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</si>
  <si>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</si>
  <si>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</si>
  <si>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</si>
  <si>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</si>
  <si>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</si>
  <si>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</si>
  <si>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</si>
  <si>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</si>
  <si>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</si>
  <si>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</si>
  <si>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</si>
  <si>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</si>
  <si>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</si>
  <si>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</si>
  <si>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</si>
  <si>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</si>
  <si>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</si>
  <si>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</si>
  <si>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</si>
  <si>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</si>
  <si>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</si>
  <si>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</si>
  <si>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</si>
  <si>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</si>
  <si>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</si>
  <si>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</si>
  <si>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</si>
  <si>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</si>
  <si>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</si>
  <si>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</si>
  <si>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</si>
  <si>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</si>
  <si>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</si>
  <si>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</si>
  <si>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</si>
  <si>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</si>
  <si>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</si>
  <si>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</si>
  <si>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</si>
  <si>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</si>
  <si>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</si>
  <si>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</si>
  <si>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</si>
  <si>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</si>
  <si>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</si>
  <si>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</si>
  <si>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</si>
  <si>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</si>
  <si>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</si>
  <si>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</si>
  <si>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</si>
  <si>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</si>
  <si>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</si>
  <si>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</si>
  <si>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</si>
  <si>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</si>
  <si>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</si>
  <si>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</si>
  <si>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</si>
  <si>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</si>
  <si>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</si>
  <si>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</si>
  <si>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</si>
  <si>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</si>
  <si>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</si>
  <si>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</si>
  <si>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</si>
  <si>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</si>
  <si>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</si>
  <si>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</si>
  <si>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</si>
  <si>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</si>
  <si>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</si>
  <si>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</si>
  <si>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</si>
  <si>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</si>
  <si>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</si>
  <si>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</si>
  <si>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</si>
  <si>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</si>
  <si>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</si>
  <si>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</si>
  <si>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</si>
  <si>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</si>
  <si>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</si>
  <si>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</si>
  <si>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</si>
  <si>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</si>
  <si>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</si>
  <si>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</si>
  <si>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</si>
  <si>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</si>
  <si>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</si>
  <si>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</si>
  <si>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</si>
  <si>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</si>
  <si>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</si>
  <si>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</si>
  <si>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</si>
  <si>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</si>
  <si>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</si>
  <si>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</si>
  <si>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</si>
  <si>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</si>
  <si>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</si>
  <si>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</si>
  <si>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</si>
  <si>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</si>
  <si>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</si>
  <si>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</si>
  <si>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</si>
  <si>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</si>
  <si>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</si>
  <si>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</si>
  <si>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</si>
  <si>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</si>
  <si>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</si>
  <si>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</si>
  <si>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</si>
  <si>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</si>
  <si>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</si>
  <si>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</si>
  <si>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</si>
  <si>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</si>
  <si>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</si>
  <si>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</si>
  <si>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</si>
  <si>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</si>
  <si>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</si>
  <si>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</si>
  <si>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</si>
  <si>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</si>
  <si>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</si>
  <si>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</si>
  <si>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</si>
  <si>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</si>
  <si>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</si>
  <si>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</si>
  <si>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</si>
  <si>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</si>
  <si>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</si>
  <si>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</si>
  <si>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</si>
  <si>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</si>
  <si>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</si>
  <si>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</si>
  <si>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</si>
  <si>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</si>
  <si>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</si>
  <si>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</si>
  <si>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</si>
  <si>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</si>
  <si>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</si>
  <si>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</si>
  <si>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</si>
  <si>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</si>
  <si>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</si>
  <si>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</si>
  <si>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</si>
  <si>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</si>
  <si>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</si>
  <si>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</si>
  <si>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</si>
  <si>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</si>
  <si>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</si>
  <si>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</si>
  <si>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</si>
  <si>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</si>
  <si>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</si>
  <si>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</si>
  <si>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</si>
  <si>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</si>
  <si>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</si>
  <si>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</si>
  <si>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</si>
  <si>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</si>
  <si>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</si>
  <si>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</si>
  <si>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</si>
  <si>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</si>
  <si>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</si>
  <si>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</si>
  <si>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</si>
  <si>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</si>
  <si>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</si>
  <si>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</si>
  <si>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</si>
  <si>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</si>
  <si>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</si>
  <si>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</si>
  <si>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</si>
  <si>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</si>
  <si>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</si>
  <si>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</si>
  <si>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</si>
  <si>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</si>
  <si>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</si>
  <si>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</si>
  <si>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</si>
  <si>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</si>
  <si>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</si>
  <si>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</si>
  <si>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</si>
  <si>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</si>
  <si>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</si>
  <si>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</si>
  <si>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</si>
  <si>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</si>
  <si>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</si>
  <si>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</si>
  <si>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</si>
  <si>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</si>
  <si>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</si>
  <si>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</si>
  <si>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</si>
  <si>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</si>
  <si>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</si>
  <si>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</si>
  <si>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</si>
  <si>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</si>
  <si>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</si>
  <si>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</si>
  <si>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</si>
  <si>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</si>
  <si>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</si>
  <si>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</si>
  <si>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</si>
  <si>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</si>
  <si>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</si>
  <si>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</si>
  <si>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</si>
  <si>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</si>
  <si>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</si>
  <si>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</si>
  <si>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</si>
  <si>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</si>
  <si>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</si>
  <si>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</si>
  <si>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</si>
  <si>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</si>
  <si>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</si>
  <si>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</si>
  <si>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</si>
  <si>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</si>
  <si>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</si>
  <si>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</si>
  <si>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</si>
  <si>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</si>
  <si>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</si>
  <si>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</si>
  <si>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</si>
  <si>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</si>
  <si>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</si>
  <si>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</si>
  <si>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</si>
  <si>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</si>
  <si>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</si>
  <si>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</si>
  <si>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</si>
  <si>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</si>
  <si>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</si>
  <si>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</si>
  <si>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</si>
  <si>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</si>
  <si>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</si>
  <si>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</si>
  <si>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</si>
  <si>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</si>
  <si>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</si>
  <si>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</si>
  <si>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</si>
  <si>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</si>
  <si>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</si>
  <si>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</si>
  <si>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</si>
  <si>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</si>
  <si>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</si>
  <si>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</si>
  <si>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</si>
  <si>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</si>
  <si>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</si>
  <si>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</si>
  <si>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</si>
  <si>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</si>
  <si>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</si>
  <si>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</si>
  <si>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</si>
  <si>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</si>
  <si>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</si>
  <si>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</si>
  <si>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</si>
  <si>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</si>
  <si>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</si>
  <si>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</si>
  <si>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</si>
  <si>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</si>
  <si>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</si>
  <si>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</si>
  <si>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</si>
  <si>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</si>
  <si>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</si>
  <si>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</si>
  <si>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</si>
  <si>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</si>
  <si>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</si>
  <si>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</si>
  <si>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</si>
  <si>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</si>
  <si>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</si>
  <si>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</si>
  <si>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</si>
  <si>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</si>
  <si>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</si>
  <si>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</si>
  <si>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</si>
  <si>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</si>
  <si>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</si>
  <si>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</si>
  <si>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</si>
  <si>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</si>
  <si>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</si>
  <si>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</si>
  <si>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</si>
  <si>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</si>
  <si>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</si>
  <si>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</si>
  <si>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</si>
  <si>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</si>
  <si>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</si>
  <si>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</si>
  <si>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</si>
  <si>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</si>
  <si>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</si>
  <si>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</si>
  <si>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</si>
  <si>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</si>
  <si>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</si>
  <si>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</si>
  <si>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</si>
  <si>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</si>
  <si>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</si>
  <si>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</si>
  <si>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</si>
  <si>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</si>
  <si>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</si>
  <si>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</si>
  <si>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</si>
  <si>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</si>
  <si>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</si>
  <si>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</si>
  <si>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</si>
  <si>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</si>
  <si>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</si>
  <si>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</si>
  <si>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</si>
  <si>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</si>
  <si>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</si>
  <si>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</si>
  <si>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</si>
  <si>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</si>
  <si>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</si>
  <si>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</si>
  <si>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</si>
  <si>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</si>
  <si>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</si>
  <si>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</si>
  <si>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</si>
  <si>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</si>
  <si>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</si>
  <si>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</si>
  <si>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</si>
  <si>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</si>
  <si>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</si>
  <si>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</si>
  <si>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</si>
  <si>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</si>
  <si>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</si>
  <si>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</si>
  <si>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</si>
  <si>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</si>
  <si>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</si>
  <si>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</si>
  <si>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</si>
  <si>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</si>
  <si>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</si>
  <si>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</si>
  <si>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</si>
  <si>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</si>
  <si>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</si>
  <si>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</si>
  <si>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</si>
  <si>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</si>
  <si>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</si>
  <si>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</si>
  <si>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</si>
  <si>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</si>
  <si>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</si>
  <si>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</si>
  <si>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</si>
  <si>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</si>
  <si>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</si>
  <si>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</si>
  <si>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</si>
  <si>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</si>
  <si>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</si>
  <si>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</si>
  <si>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</si>
  <si>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</si>
  <si>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</si>
  <si>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</si>
  <si>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</si>
  <si>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</si>
  <si>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</si>
  <si>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</si>
  <si>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</si>
  <si>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</si>
  <si>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</si>
  <si>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</si>
  <si>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</si>
  <si>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</si>
  <si>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</si>
  <si>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</si>
  <si>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</si>
  <si>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</si>
  <si>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</si>
  <si>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</si>
  <si>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</si>
  <si>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</si>
  <si>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</si>
  <si>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</si>
  <si>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</si>
  <si>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</si>
  <si>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</si>
  <si>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</si>
  <si>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</si>
  <si>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</si>
  <si>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</si>
  <si>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</si>
  <si>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</si>
  <si>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</si>
  <si>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</si>
  <si>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</si>
  <si>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</si>
  <si>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</si>
  <si>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</si>
  <si>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</si>
  <si>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</si>
  <si>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</si>
  <si>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</si>
  <si>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</si>
  <si>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</si>
  <si>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</si>
  <si>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</si>
  <si>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</si>
  <si>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</si>
  <si>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</si>
  <si>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</si>
  <si>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</si>
  <si>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</si>
  <si>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</si>
  <si>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</si>
  <si>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</si>
  <si>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</si>
  <si>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</si>
  <si>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</si>
  <si>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</si>
  <si>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</si>
  <si>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</si>
  <si>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</si>
  <si>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</si>
  <si>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</si>
  <si>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</si>
  <si>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</si>
  <si>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</si>
  <si>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</si>
  <si>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</si>
  <si>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</si>
  <si>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</si>
  <si>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</si>
  <si>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</si>
  <si>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</si>
  <si>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</si>
  <si>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</si>
  <si>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</si>
  <si>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</si>
  <si>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</si>
  <si>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</si>
  <si>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</si>
  <si>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</si>
  <si>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</si>
  <si>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</si>
  <si>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</si>
  <si>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</si>
  <si>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</si>
  <si>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</si>
  <si>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</si>
  <si>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</si>
  <si>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</si>
  <si>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</si>
  <si>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</si>
  <si>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</si>
  <si>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</si>
  <si>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</si>
  <si>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</si>
  <si>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</si>
  <si>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</si>
  <si>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</si>
  <si>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</si>
  <si>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</si>
  <si>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</si>
  <si>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</si>
  <si>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</si>
  <si>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</si>
  <si>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</si>
  <si>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</si>
  <si>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</si>
  <si>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</si>
  <si>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</si>
  <si>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</si>
  <si>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</si>
  <si>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</si>
  <si>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</si>
  <si>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</si>
  <si>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</si>
  <si>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</si>
  <si>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</si>
  <si>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</si>
  <si>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</si>
  <si>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</si>
  <si>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</si>
  <si>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</si>
  <si>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</si>
  <si>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</si>
  <si>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</si>
  <si>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</si>
  <si>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</si>
  <si>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</si>
  <si>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</si>
  <si>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</si>
  <si>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</si>
  <si>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</si>
  <si>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</si>
  <si>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</si>
  <si>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</si>
  <si>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</si>
  <si>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</si>
  <si>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</si>
  <si>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</si>
  <si>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</si>
  <si>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</si>
  <si>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</si>
  <si>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</si>
  <si>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</si>
  <si>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</si>
  <si>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</si>
  <si>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</si>
  <si>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</si>
  <si>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</si>
  <si>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</si>
  <si>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</si>
  <si>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</si>
  <si>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</si>
  <si>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</si>
  <si>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</si>
  <si>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</si>
  <si>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</si>
  <si>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</si>
  <si>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</si>
  <si>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</si>
  <si>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</si>
  <si>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</si>
  <si>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</si>
  <si>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</si>
  <si>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</si>
  <si>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</si>
  <si>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</si>
  <si>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</si>
  <si>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</si>
  <si>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</si>
  <si>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</si>
  <si>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</si>
  <si>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</si>
  <si>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</si>
  <si>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</si>
  <si>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</si>
  <si>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</si>
  <si>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</si>
  <si>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</si>
  <si>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</si>
  <si>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</si>
  <si>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</si>
  <si>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</si>
  <si>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</si>
  <si>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</si>
  <si>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</si>
  <si>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</si>
  <si>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</si>
  <si>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</si>
  <si>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</si>
  <si>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</si>
  <si>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</si>
  <si>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</si>
  <si>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</si>
  <si>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</si>
  <si>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</si>
  <si>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</si>
  <si>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</si>
  <si>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</si>
  <si>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</si>
  <si>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</si>
  <si>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</si>
  <si>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</si>
  <si>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</si>
  <si>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</si>
  <si>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</si>
  <si>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</si>
  <si>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</si>
  <si>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</si>
  <si>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</si>
  <si>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</si>
  <si>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</si>
  <si>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</si>
  <si>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</si>
  <si>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</si>
  <si>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</si>
  <si>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</si>
  <si>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</si>
  <si>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</si>
  <si>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</si>
  <si>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</si>
  <si>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</si>
  <si>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</si>
  <si>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</si>
  <si>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</si>
  <si>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</si>
  <si>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</si>
  <si>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</si>
  <si>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</si>
  <si>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</si>
  <si>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</si>
  <si>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</si>
  <si>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</si>
  <si>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</si>
  <si>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</si>
  <si>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</si>
  <si>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</si>
  <si>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</si>
  <si>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</si>
  <si>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</si>
  <si>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</si>
  <si>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</si>
  <si>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</si>
  <si>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</si>
  <si>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</si>
  <si>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</si>
  <si>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</si>
  <si>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</si>
  <si>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</si>
  <si>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</si>
  <si>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</si>
  <si>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</si>
  <si>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</si>
  <si>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</si>
  <si>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</si>
  <si>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</si>
  <si>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</si>
  <si>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</si>
  <si>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</si>
  <si>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</si>
  <si>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</si>
  <si>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</si>
  <si>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</si>
  <si>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</si>
  <si>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</si>
  <si>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</si>
  <si>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</si>
  <si>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</si>
  <si>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</si>
  <si>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</si>
  <si>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</si>
  <si>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</si>
  <si>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</si>
  <si>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</si>
  <si>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</si>
  <si>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</si>
  <si>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</si>
  <si>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</si>
  <si>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</si>
  <si>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</si>
  <si>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</si>
  <si>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</si>
  <si>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</si>
  <si>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</si>
  <si>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</si>
  <si>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</si>
  <si>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</si>
  <si>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</si>
  <si>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</si>
  <si>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</si>
  <si>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</si>
  <si>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</si>
  <si>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</si>
  <si>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</si>
  <si>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</si>
  <si>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</si>
  <si>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</si>
  <si>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</si>
  <si>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</si>
  <si>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</si>
  <si>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</si>
  <si>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</si>
  <si>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</si>
  <si>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</si>
  <si>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</si>
  <si>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</si>
  <si>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</si>
  <si>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</si>
  <si>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</si>
  <si>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</si>
  <si>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</si>
  <si>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</si>
  <si>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</si>
  <si>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</si>
  <si>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</si>
  <si>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</si>
  <si>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</si>
  <si>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</si>
  <si>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</si>
  <si>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</si>
  <si>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</si>
  <si>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</si>
  <si>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</si>
  <si>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</si>
  <si>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</si>
  <si>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</si>
  <si>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</si>
  <si>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</si>
  <si>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</si>
  <si>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</si>
  <si>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</si>
  <si>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</si>
  <si>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</si>
  <si>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</si>
  <si>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</si>
  <si>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</si>
  <si>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</si>
  <si>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</si>
  <si>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</si>
  <si>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</si>
  <si>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</si>
  <si>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</si>
  <si>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</si>
  <si>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</si>
  <si>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</si>
  <si>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</si>
  <si>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</si>
  <si>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</si>
  <si>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</si>
  <si>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</si>
  <si>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</si>
  <si>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</si>
  <si>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</si>
  <si>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</si>
  <si>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</si>
  <si>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</si>
  <si>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</si>
  <si>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</si>
  <si>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</si>
  <si>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</si>
  <si>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</si>
  <si>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</si>
  <si>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</si>
  <si>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</si>
  <si>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</si>
  <si>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</si>
  <si>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</si>
  <si>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</si>
  <si>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</si>
  <si>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</si>
  <si>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</si>
  <si>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</si>
  <si>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</si>
  <si>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</si>
  <si>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</si>
  <si>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</si>
  <si>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</si>
  <si>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</si>
  <si>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</si>
  <si>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</si>
  <si>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</si>
  <si>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</si>
  <si>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</si>
  <si>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</si>
  <si>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</si>
  <si>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</si>
  <si>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</si>
  <si>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</si>
  <si>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</si>
  <si>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</si>
  <si>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</si>
  <si>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</si>
  <si>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</si>
  <si>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</si>
  <si>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</si>
  <si>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</si>
  <si>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</si>
  <si>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</si>
  <si>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</si>
  <si>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</si>
  <si>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</si>
  <si>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</si>
  <si>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</si>
  <si>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</si>
  <si>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</si>
  <si>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</si>
  <si>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</si>
  <si>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</si>
  <si>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</si>
  <si>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</si>
  <si>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</si>
  <si>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</si>
  <si>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</si>
  <si>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</si>
  <si>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</si>
  <si>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</si>
  <si>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</si>
  <si>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</si>
  <si>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</si>
  <si>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</si>
  <si>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</si>
  <si>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</si>
  <si>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</si>
  <si>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</si>
  <si>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</si>
  <si>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</si>
  <si>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</si>
  <si>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</si>
  <si>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</si>
  <si>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</si>
  <si>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</si>
  <si>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</si>
  <si>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</si>
  <si>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</si>
  <si>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</si>
  <si>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</si>
  <si>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</si>
  <si>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</si>
  <si>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</si>
  <si>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</si>
  <si>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</si>
  <si>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</si>
  <si>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</si>
  <si>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</si>
  <si>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</si>
  <si>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</si>
  <si>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</si>
  <si>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</si>
  <si>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</si>
  <si>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</si>
  <si>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</si>
  <si>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</si>
  <si>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</si>
  <si>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</si>
  <si>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</si>
  <si>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</si>
  <si>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</si>
  <si>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</si>
  <si>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</si>
  <si>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</si>
  <si>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</si>
  <si>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</si>
  <si>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</si>
  <si>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</si>
  <si>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</si>
  <si>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</si>
  <si>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</si>
  <si>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</si>
  <si>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</si>
  <si>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</si>
  <si>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</si>
  <si>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</si>
  <si>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</si>
  <si>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</si>
  <si>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</si>
  <si>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</si>
  <si>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</si>
  <si>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</si>
  <si>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</si>
  <si>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</si>
  <si>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</si>
  <si>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</si>
  <si>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</si>
  <si>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</si>
  <si>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</si>
  <si>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</si>
  <si>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</si>
  <si>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</si>
  <si>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</si>
  <si>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</si>
  <si>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</si>
  <si>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</si>
  <si>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</si>
  <si>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</si>
  <si>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</si>
  <si>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</si>
  <si>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</si>
  <si>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</si>
  <si>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</si>
  <si>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</si>
  <si>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</si>
  <si>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</si>
  <si>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</si>
  <si>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</si>
  <si>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</si>
  <si>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</si>
  <si>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</si>
  <si>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</si>
  <si>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</si>
  <si>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</si>
  <si>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</si>
  <si>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</si>
  <si>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</si>
  <si>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</si>
  <si>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</si>
  <si>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</si>
  <si>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</si>
  <si>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</si>
  <si>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</si>
  <si>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</si>
  <si>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</si>
  <si>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</si>
  <si>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</si>
  <si>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</si>
  <si>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</si>
  <si>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</si>
  <si>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</si>
  <si>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</si>
  <si>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</si>
  <si>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</si>
  <si>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</si>
  <si>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</si>
  <si>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</si>
  <si>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</si>
  <si>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</si>
  <si>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</si>
  <si>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</si>
  <si>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</si>
  <si>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</si>
  <si>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</si>
  <si>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</si>
  <si>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</si>
  <si>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</si>
  <si>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</si>
  <si>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</si>
  <si>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</si>
  <si>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</si>
  <si>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</si>
  <si>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</si>
  <si>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</si>
  <si>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</si>
  <si>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</si>
  <si>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</si>
  <si>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</si>
  <si>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</si>
  <si>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</si>
  <si>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</si>
  <si>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</si>
  <si>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</si>
  <si>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</si>
  <si>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</si>
  <si>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</si>
  <si>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</si>
  <si>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</si>
  <si>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</si>
  <si>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</si>
  <si>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</si>
  <si>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</si>
  <si>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</si>
  <si>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</si>
  <si>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</si>
  <si>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</si>
  <si>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</si>
  <si>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</si>
  <si>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</si>
  <si>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</si>
  <si>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</si>
  <si>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</si>
  <si>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</si>
  <si>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</si>
  <si>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</si>
  <si>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</si>
  <si>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</si>
  <si>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</si>
  <si>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</si>
  <si>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</si>
  <si>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</si>
  <si>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</si>
  <si>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</si>
  <si>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</si>
  <si>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</si>
  <si>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</si>
  <si>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</si>
  <si>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</si>
  <si>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</si>
  <si>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</si>
  <si>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</si>
  <si>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</si>
  <si>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</si>
  <si>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</si>
  <si>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</si>
  <si>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</si>
  <si>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</si>
  <si>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</si>
  <si>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</si>
  <si>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</si>
  <si>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</si>
  <si>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</si>
  <si>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</si>
  <si>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</si>
  <si>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</si>
  <si>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</si>
  <si>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</si>
  <si>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</si>
  <si>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</si>
  <si>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</si>
  <si>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</si>
  <si>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</si>
  <si>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</si>
  <si>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</si>
  <si>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</si>
  <si>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</si>
  <si>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</si>
  <si>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</si>
  <si>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</si>
  <si>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</si>
  <si>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</si>
  <si>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</si>
  <si>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</si>
  <si>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</si>
  <si>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</si>
  <si>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</si>
  <si>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</si>
  <si>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</si>
  <si>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</si>
  <si>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</si>
  <si>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</si>
  <si>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</si>
  <si>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</si>
  <si>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</si>
  <si>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</si>
  <si>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</si>
  <si>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</si>
  <si>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</si>
  <si>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</si>
  <si>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</si>
  <si>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</si>
  <si>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</si>
  <si>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</si>
  <si>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</si>
  <si>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</si>
  <si>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</si>
  <si>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</si>
  <si>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</si>
  <si>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</si>
  <si>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</si>
  <si>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</si>
  <si>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</si>
  <si>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</si>
  <si>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</si>
  <si>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</si>
  <si>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</si>
  <si>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</si>
  <si>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</si>
  <si>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</si>
  <si>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</si>
  <si>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</si>
  <si>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</si>
  <si>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</si>
  <si>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</si>
  <si>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</si>
  <si>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</si>
  <si>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</si>
  <si>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</si>
  <si>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</si>
  <si>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</si>
  <si>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</si>
  <si>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</si>
  <si>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</si>
  <si>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</si>
  <si>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</si>
  <si>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</si>
  <si>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</si>
  <si>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</si>
  <si>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</si>
  <si>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</si>
  <si>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</si>
  <si>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</si>
  <si>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</si>
  <si>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</si>
  <si>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</si>
  <si>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</si>
  <si>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</si>
  <si>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</si>
  <si>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</si>
  <si>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</si>
  <si>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</si>
  <si>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</si>
  <si>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</si>
  <si>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</si>
  <si>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</si>
  <si>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</si>
  <si>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</si>
  <si>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</si>
  <si>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</si>
  <si>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</si>
  <si>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</si>
  <si>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</si>
  <si>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</si>
  <si>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</si>
  <si>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</si>
  <si>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</si>
  <si>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</si>
  <si>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</si>
  <si>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</si>
  <si>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</si>
  <si>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</si>
  <si>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</si>
  <si>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</si>
  <si>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</si>
  <si>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</si>
  <si>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</si>
  <si>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</si>
  <si>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</si>
  <si>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</si>
  <si>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</si>
  <si>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</si>
  <si>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</si>
  <si>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</si>
  <si>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</si>
  <si>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</si>
  <si>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</si>
  <si>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</si>
  <si>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</si>
  <si>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</si>
  <si>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</si>
  <si>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</si>
  <si>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</si>
  <si>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</si>
  <si>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</si>
  <si>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</si>
  <si>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</si>
  <si>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</si>
  <si>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</si>
  <si>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</si>
  <si>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</si>
  <si>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</si>
  <si>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</si>
  <si>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</si>
  <si>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</si>
  <si>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</si>
  <si>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</si>
  <si>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</si>
  <si>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</si>
  <si>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</si>
  <si>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</si>
  <si>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</si>
  <si>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</si>
  <si>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</si>
  <si>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</si>
  <si>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</si>
  <si>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</si>
  <si>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</si>
  <si>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</si>
  <si>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</si>
  <si>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</si>
  <si>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</si>
  <si>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</si>
  <si>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</si>
  <si>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</si>
  <si>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</si>
  <si>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</si>
  <si>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</si>
  <si>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</si>
  <si>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</si>
  <si>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</si>
  <si>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</si>
  <si>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</si>
  <si>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</si>
  <si>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</si>
  <si>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</si>
  <si>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</si>
  <si>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</si>
  <si>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</si>
  <si>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</si>
  <si>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</si>
  <si>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</si>
  <si>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</si>
  <si>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</si>
  <si>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</si>
  <si>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</si>
  <si>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</si>
  <si>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</si>
  <si>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</si>
  <si>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</si>
  <si>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</si>
  <si>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</si>
  <si>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</si>
  <si>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</si>
  <si>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</si>
  <si>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</si>
  <si>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</si>
  <si>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</si>
  <si>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</si>
  <si>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</si>
  <si>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</si>
  <si>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</si>
  <si>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</si>
  <si>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</si>
  <si>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</si>
  <si>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</si>
  <si>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</si>
  <si>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</si>
  <si>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</si>
  <si>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</si>
  <si>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</si>
  <si>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</si>
  <si>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</si>
  <si>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</si>
  <si>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</si>
  <si>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</si>
  <si>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</si>
  <si>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</si>
  <si>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</si>
  <si>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</si>
  <si>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</si>
  <si>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</si>
  <si>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</si>
  <si>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</si>
  <si>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</si>
  <si>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</si>
  <si>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</si>
  <si>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</si>
  <si>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</si>
  <si>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</si>
  <si>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</si>
  <si>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</si>
  <si>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</si>
  <si>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</si>
  <si>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</si>
  <si>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</si>
  <si>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</si>
  <si>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</si>
  <si>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</si>
  <si>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</si>
  <si>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</si>
  <si>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</si>
  <si>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</si>
  <si>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</si>
  <si>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</si>
  <si>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</si>
  <si>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</si>
  <si>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</si>
  <si>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</si>
  <si>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</si>
  <si>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</si>
  <si>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</si>
  <si>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</si>
  <si>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</si>
  <si>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</si>
  <si>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</si>
  <si>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</si>
  <si>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</si>
  <si>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</si>
  <si>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</si>
  <si>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</si>
  <si>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</si>
  <si>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</si>
  <si>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</si>
  <si>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</si>
  <si>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</si>
  <si>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</si>
  <si>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</si>
  <si>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</si>
  <si>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</si>
  <si>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</si>
  <si>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</si>
  <si>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</si>
  <si>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</si>
  <si>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</si>
  <si>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</si>
  <si>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</si>
  <si>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</si>
  <si>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</si>
  <si>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</si>
  <si>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</si>
  <si>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</si>
  <si>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</si>
  <si>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</si>
  <si>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</si>
  <si>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</si>
  <si>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</si>
  <si>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</si>
  <si>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</si>
  <si>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</si>
  <si>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</si>
  <si>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</si>
  <si>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</si>
  <si>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</si>
  <si>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</si>
  <si>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</si>
  <si>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</si>
  <si>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</si>
  <si>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</si>
  <si>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</si>
  <si>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</si>
  <si>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</si>
  <si>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</si>
  <si>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</si>
  <si>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</si>
  <si>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</si>
  <si>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</si>
  <si>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</si>
  <si>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</si>
  <si>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</si>
  <si>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</si>
  <si>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</si>
  <si>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</si>
  <si>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</si>
  <si>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</si>
  <si>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</si>
  <si>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</si>
  <si>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</si>
  <si>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</si>
  <si>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</si>
  <si>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</si>
  <si>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</si>
  <si>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</si>
  <si>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</si>
  <si>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</si>
  <si>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</si>
  <si>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</si>
  <si>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</si>
  <si>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</si>
  <si>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</si>
  <si>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</si>
  <si>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</si>
  <si>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</si>
  <si>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</si>
  <si>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</si>
  <si>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</si>
  <si>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</si>
  <si>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</si>
  <si>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</si>
  <si>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</si>
  <si>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</si>
  <si>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</si>
  <si>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</si>
  <si>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</si>
  <si>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</si>
  <si>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</si>
  <si>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</si>
  <si>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</si>
  <si>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</si>
  <si>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</si>
  <si>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</si>
  <si>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</si>
  <si>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</si>
  <si>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</si>
  <si>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</si>
  <si>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</si>
  <si>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</si>
  <si>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</si>
  <si>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</si>
  <si>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</si>
  <si>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</si>
  <si>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</si>
  <si>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</si>
  <si>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</si>
  <si>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</si>
  <si>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</si>
  <si>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</si>
  <si>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</si>
  <si>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</si>
  <si>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</si>
  <si>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</si>
  <si>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</si>
  <si>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</si>
  <si>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</si>
  <si>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</si>
  <si>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</si>
  <si>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</si>
  <si>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</si>
  <si>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</si>
  <si>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</si>
  <si>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</si>
  <si>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</si>
  <si>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</si>
  <si>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</si>
  <si>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</si>
  <si>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</si>
  <si>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</si>
  <si>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</si>
  <si>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</si>
  <si>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</si>
  <si>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</si>
  <si>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</si>
  <si>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</si>
  <si>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</si>
  <si>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</si>
  <si>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</si>
  <si>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</si>
  <si>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</si>
  <si>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</si>
  <si>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</si>
  <si>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</si>
  <si>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</si>
  <si>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</si>
  <si>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</si>
  <si>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</si>
  <si>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</si>
  <si>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</si>
  <si>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</si>
  <si>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</si>
  <si>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</si>
  <si>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</si>
  <si>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</si>
  <si>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</si>
  <si>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</si>
  <si>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</si>
  <si>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</si>
  <si>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</si>
  <si>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</si>
  <si>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</si>
  <si>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</si>
  <si>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</si>
  <si>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</si>
  <si>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</si>
  <si>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</si>
  <si>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</si>
  <si>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</si>
  <si>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</si>
  <si>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</si>
  <si>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</si>
  <si>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</si>
  <si>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</si>
  <si>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</si>
  <si>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</si>
  <si>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</si>
  <si>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</si>
  <si>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</si>
  <si>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</si>
  <si>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</si>
  <si>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</si>
  <si>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</si>
  <si>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</si>
  <si>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</si>
  <si>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</si>
  <si>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</si>
  <si>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</si>
  <si>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</si>
  <si>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</si>
  <si>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</si>
  <si>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</si>
  <si>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</si>
  <si>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</si>
  <si>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</si>
  <si>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</si>
  <si>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</si>
  <si>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</si>
  <si>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</si>
  <si>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</si>
  <si>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</si>
  <si>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</si>
  <si>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</si>
  <si>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</si>
  <si>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</si>
  <si>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</si>
  <si>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</si>
  <si>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</si>
  <si>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</si>
  <si>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</si>
  <si>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</si>
  <si>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</si>
  <si>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</si>
  <si>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</si>
  <si>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</si>
  <si>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</si>
  <si>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</si>
  <si>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</si>
  <si>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</si>
  <si>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</si>
  <si>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</si>
  <si>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</si>
  <si>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</si>
  <si>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</si>
  <si>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</si>
  <si>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</si>
  <si>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</si>
  <si>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</si>
  <si>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</si>
  <si>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</si>
  <si>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</si>
  <si>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</si>
  <si>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</si>
  <si>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</si>
  <si>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</si>
  <si>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</si>
  <si>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</si>
  <si>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</si>
  <si>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</si>
  <si>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</si>
  <si>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</si>
  <si>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</si>
  <si>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</si>
  <si>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</si>
  <si>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</si>
  <si>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</si>
  <si>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</si>
  <si>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</si>
  <si>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</si>
  <si>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</si>
  <si>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</si>
  <si>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</si>
  <si>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</si>
  <si>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</si>
  <si>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</si>
  <si>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</si>
  <si>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</si>
  <si>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</si>
  <si>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</si>
  <si>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</si>
  <si>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</si>
  <si>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</si>
  <si>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</si>
  <si>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</si>
  <si>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</si>
  <si>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</si>
  <si>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</si>
  <si>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</si>
  <si>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</si>
  <si>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</si>
  <si>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</si>
  <si>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</si>
  <si>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</si>
  <si>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</si>
  <si>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</si>
  <si>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</si>
  <si>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</si>
  <si>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</si>
  <si>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</si>
  <si>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</si>
  <si>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</si>
  <si>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</si>
  <si>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</si>
  <si>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</si>
  <si>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</si>
  <si>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</si>
  <si>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</si>
  <si>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</si>
  <si>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</si>
  <si>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</si>
  <si>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</si>
  <si>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</si>
  <si>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</si>
  <si>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</si>
  <si>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</si>
  <si>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</si>
  <si>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</si>
  <si>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</si>
  <si>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</si>
  <si>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</si>
  <si>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</si>
  <si>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</si>
  <si>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</si>
  <si>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</si>
  <si>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</si>
  <si>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</si>
  <si>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</si>
  <si>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</si>
  <si>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</si>
  <si>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</si>
  <si>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</si>
  <si>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</si>
  <si>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</si>
  <si>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</si>
  <si>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</si>
  <si>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</si>
  <si>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</si>
  <si>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</si>
  <si>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</si>
  <si>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</si>
  <si>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</si>
  <si>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</si>
  <si>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</si>
  <si>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</si>
  <si>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</si>
  <si>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</si>
  <si>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</si>
  <si>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</si>
  <si>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</si>
  <si>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</si>
  <si>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</si>
  <si>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</si>
  <si>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</si>
  <si>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</si>
  <si>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</si>
  <si>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</si>
  <si>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</si>
  <si>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</si>
  <si>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</si>
  <si>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</si>
  <si>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</si>
  <si>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</si>
  <si>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</si>
  <si>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</si>
  <si>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</si>
  <si>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</si>
  <si>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</si>
  <si>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</si>
  <si>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</si>
  <si>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</si>
  <si>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</si>
  <si>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</si>
  <si>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</si>
  <si>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</si>
  <si>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</si>
  <si>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</si>
  <si>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</si>
  <si>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</si>
  <si>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</si>
  <si>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</si>
  <si>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</si>
  <si>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</si>
  <si>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</si>
  <si>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</si>
  <si>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</si>
  <si>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</si>
  <si>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</si>
  <si>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</si>
  <si>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</si>
  <si>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</si>
  <si>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</si>
  <si>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</si>
  <si>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</si>
  <si>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</si>
  <si>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</si>
  <si>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</si>
  <si>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</si>
  <si>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</si>
  <si>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</si>
  <si>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</si>
  <si>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</si>
  <si>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</si>
  <si>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</si>
  <si>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</si>
  <si>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</si>
  <si>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</si>
  <si>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</si>
  <si>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</si>
  <si>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</si>
  <si>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</si>
  <si>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</si>
  <si>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</si>
  <si>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</si>
  <si>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</si>
  <si>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</si>
  <si>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</si>
  <si>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</si>
  <si>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</si>
  <si>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</si>
  <si>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</si>
  <si>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</si>
  <si>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</si>
  <si>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</si>
  <si>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</si>
  <si>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</si>
  <si>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</si>
  <si>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</si>
  <si>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</si>
  <si>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</si>
  <si>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</si>
  <si>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</si>
  <si>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</si>
  <si>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</si>
  <si>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</si>
  <si>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</si>
  <si>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</si>
  <si>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</si>
  <si>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</si>
  <si>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</si>
  <si>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</si>
  <si>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</si>
  <si>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</si>
  <si>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</si>
  <si>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</si>
  <si>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</si>
  <si>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</si>
  <si>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</si>
  <si>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</si>
  <si>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</si>
  <si>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</si>
  <si>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</si>
  <si>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</si>
  <si>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</si>
  <si>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</si>
  <si>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</si>
  <si>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</si>
  <si>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</si>
  <si>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</si>
  <si>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</si>
  <si>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</si>
  <si>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</si>
  <si>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</si>
  <si>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</si>
  <si>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</si>
  <si>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</si>
  <si>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</si>
  <si>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</si>
  <si>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</si>
  <si>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</si>
  <si>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</si>
  <si>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</si>
  <si>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</si>
  <si>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</si>
  <si>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</si>
  <si>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</si>
  <si>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</si>
  <si>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</si>
  <si>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</si>
  <si>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</si>
  <si>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</si>
  <si>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</si>
  <si>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</si>
  <si>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</si>
  <si>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</si>
  <si>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</si>
  <si>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</si>
  <si>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</si>
  <si>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</si>
  <si>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</si>
  <si>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</si>
  <si>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</si>
  <si>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</si>
  <si>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</si>
  <si>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</si>
  <si>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</si>
  <si>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</si>
  <si>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</si>
  <si>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</si>
  <si>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</si>
  <si>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</si>
  <si>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</si>
  <si>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</si>
  <si>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</si>
  <si>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</si>
  <si>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</si>
  <si>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</si>
  <si>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</si>
  <si>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</si>
  <si>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</si>
  <si>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</si>
  <si>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</si>
  <si>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</si>
  <si>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</si>
  <si>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</si>
  <si>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</si>
  <si>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</si>
  <si>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</si>
  <si>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</si>
  <si>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</si>
  <si>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</si>
  <si>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</si>
  <si>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</si>
  <si>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</si>
  <si>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</si>
  <si>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</si>
  <si>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</si>
  <si>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</si>
  <si>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</si>
  <si>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</si>
  <si>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</si>
  <si>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</si>
  <si>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</si>
  <si>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</si>
  <si>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</si>
  <si>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</si>
  <si>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</si>
  <si>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</si>
  <si>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</si>
  <si>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</si>
  <si>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</si>
  <si>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</si>
  <si>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</si>
  <si>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</si>
  <si>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</si>
  <si>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</si>
  <si>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</si>
  <si>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</si>
  <si>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</si>
  <si>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</si>
  <si>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</si>
  <si>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</si>
  <si>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</si>
  <si>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</si>
  <si>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</si>
  <si>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</si>
  <si>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</si>
  <si>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</si>
  <si>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</si>
  <si>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</si>
  <si>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</si>
  <si>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</si>
  <si>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</si>
  <si>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</si>
  <si>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</si>
  <si>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</si>
  <si>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</si>
  <si>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</si>
  <si>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</si>
  <si>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</si>
  <si>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</si>
  <si>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</si>
  <si>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</si>
  <si>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</si>
  <si>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</si>
  <si>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</si>
  <si>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</si>
  <si>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</si>
  <si>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</si>
  <si>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</si>
  <si>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</si>
  <si>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</si>
  <si>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</si>
  <si>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</si>
  <si>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</si>
  <si>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</si>
  <si>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</si>
  <si>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</si>
  <si>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</si>
  <si>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</si>
  <si>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</si>
  <si>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</si>
  <si>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</si>
  <si>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</si>
  <si>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</si>
  <si>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</si>
  <si>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</si>
  <si>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</si>
  <si>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</si>
  <si>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</si>
  <si>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</si>
  <si>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</si>
  <si>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</si>
  <si>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</si>
  <si>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</si>
  <si>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</si>
  <si>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</si>
  <si>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</si>
  <si>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</si>
  <si>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</si>
  <si>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</si>
  <si>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</si>
  <si>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</si>
  <si>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</si>
  <si>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</si>
  <si>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</si>
  <si>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</si>
  <si>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</si>
  <si>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</si>
  <si>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</si>
  <si>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</si>
  <si>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</si>
  <si>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</si>
  <si>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</si>
  <si>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</si>
  <si>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</si>
  <si>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</si>
  <si>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</si>
  <si>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</si>
  <si>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</si>
  <si>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</si>
  <si>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</si>
  <si>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</si>
  <si>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</si>
  <si>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</si>
  <si>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</si>
  <si>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</si>
  <si>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</si>
  <si>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</si>
  <si>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</si>
  <si>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</si>
  <si>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</si>
  <si>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</si>
  <si>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</si>
  <si>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</si>
  <si>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</si>
  <si>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</si>
  <si>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</si>
  <si>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</si>
  <si>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</si>
  <si>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</si>
  <si>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</si>
  <si>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</si>
  <si>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</si>
  <si>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</si>
  <si>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</si>
  <si>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</si>
  <si>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</si>
  <si>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</si>
  <si>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</si>
  <si>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</si>
  <si>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</si>
  <si>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</si>
  <si>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</si>
  <si>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</si>
  <si>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</si>
  <si>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</si>
  <si>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</si>
  <si>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</si>
  <si>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</si>
  <si>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</si>
  <si>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</si>
  <si>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</si>
  <si>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</si>
  <si>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</si>
  <si>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</si>
  <si>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</si>
  <si>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</si>
  <si>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</si>
  <si>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</si>
  <si>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</si>
  <si>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</si>
  <si>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</si>
  <si>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</si>
  <si>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</si>
  <si>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</si>
  <si>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</si>
  <si>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</si>
  <si>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</si>
  <si>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</si>
  <si>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</si>
  <si>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</si>
  <si>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</si>
  <si>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</si>
  <si>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</si>
  <si>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</si>
  <si>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</si>
  <si>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</si>
  <si>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</si>
  <si>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</si>
  <si>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</si>
  <si>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</si>
  <si>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</si>
  <si>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</si>
  <si>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</si>
  <si>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</si>
  <si>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</si>
  <si>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</si>
  <si>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</si>
  <si>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</si>
  <si>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</si>
  <si>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</si>
  <si>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</si>
  <si>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</si>
  <si>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</si>
  <si>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</si>
  <si>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</si>
  <si>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</si>
  <si>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</si>
  <si>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</si>
  <si>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</si>
  <si>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</si>
  <si>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</si>
  <si>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</si>
  <si>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</si>
  <si>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</si>
  <si>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</si>
  <si>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</si>
  <si>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</si>
  <si>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</si>
  <si>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</si>
  <si>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</si>
  <si>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</si>
  <si>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</si>
  <si>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</si>
  <si>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</si>
  <si>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</si>
  <si>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</si>
  <si>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</si>
  <si>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</si>
  <si>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</si>
  <si>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</si>
  <si>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</si>
  <si>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</si>
  <si>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</si>
  <si>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</si>
  <si>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</si>
  <si>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</si>
  <si>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</si>
  <si>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</si>
  <si>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</si>
  <si>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</si>
  <si>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</si>
  <si>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</si>
  <si>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</si>
  <si>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</si>
  <si>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</si>
  <si>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</si>
  <si>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</si>
  <si>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</si>
  <si>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</si>
  <si>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</si>
  <si>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</si>
  <si>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</si>
  <si>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</si>
  <si>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</si>
  <si>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</si>
  <si>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</si>
  <si>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</si>
  <si>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</si>
  <si>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</si>
  <si>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</si>
  <si>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</si>
  <si>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</si>
  <si>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</si>
  <si>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</si>
  <si>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</si>
  <si>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</si>
  <si>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</si>
  <si>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</si>
  <si>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</si>
  <si>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</si>
  <si>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</si>
  <si>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</si>
  <si>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</si>
  <si>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</si>
  <si>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</si>
  <si>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</si>
  <si>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</si>
  <si>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</si>
  <si>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</si>
  <si>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</si>
  <si>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</si>
  <si>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</si>
  <si>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</si>
  <si>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</si>
  <si>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</si>
  <si>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</si>
  <si>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</si>
  <si>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</si>
  <si>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</si>
  <si>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</si>
  <si>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</si>
  <si>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</si>
  <si>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</si>
  <si>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</si>
  <si>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</si>
  <si>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</si>
  <si>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</si>
  <si>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</si>
  <si>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</si>
  <si>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</si>
  <si>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</si>
  <si>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</si>
  <si>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</si>
  <si>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</si>
  <si>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</si>
  <si>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</si>
  <si>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</si>
  <si>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</si>
  <si>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</si>
  <si>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</si>
  <si>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</si>
  <si>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</si>
  <si>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</si>
  <si>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</si>
  <si>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</si>
  <si>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</si>
  <si>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</si>
  <si>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</si>
  <si>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</si>
  <si>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</si>
  <si>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</si>
  <si>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</si>
  <si>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</si>
  <si>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</si>
  <si>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</si>
  <si>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</si>
  <si>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</si>
  <si>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</si>
  <si>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</si>
  <si>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</si>
  <si>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</si>
  <si>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</si>
  <si>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</si>
  <si>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</si>
  <si>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</si>
  <si>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</si>
  <si>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</si>
  <si>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</si>
  <si>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</si>
  <si>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</si>
  <si>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</si>
  <si>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</si>
  <si>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</si>
  <si>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</si>
  <si>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</si>
  <si>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</si>
  <si>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</si>
  <si>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</si>
  <si>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</si>
  <si>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</si>
  <si>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</si>
  <si>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</si>
  <si>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</si>
  <si>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</si>
  <si>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</si>
  <si>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</si>
  <si>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</si>
  <si>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</si>
  <si>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</si>
  <si>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</si>
  <si>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</si>
  <si>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</si>
  <si>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</si>
  <si>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</si>
  <si>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</si>
  <si>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</si>
  <si>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</si>
  <si>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</si>
  <si>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</si>
  <si>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</si>
  <si>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</si>
  <si>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</si>
  <si>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</si>
  <si>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</si>
  <si>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</si>
  <si>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</si>
  <si>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</si>
  <si>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</si>
  <si>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</si>
  <si>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</si>
  <si>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</si>
  <si>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</si>
  <si>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</si>
  <si>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</si>
  <si>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</si>
  <si>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</si>
  <si>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</si>
  <si>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</si>
  <si>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</si>
  <si>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</si>
  <si>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</si>
  <si>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</si>
  <si>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</si>
  <si>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</si>
  <si>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</si>
  <si>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</si>
  <si>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</si>
  <si>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</si>
  <si>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</si>
  <si>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</si>
  <si>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</si>
  <si>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</si>
  <si>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</si>
  <si>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</si>
  <si>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</si>
  <si>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</si>
  <si>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</si>
  <si>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</si>
  <si>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</si>
  <si>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</si>
  <si>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</si>
  <si>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</si>
  <si>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</si>
  <si>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</si>
  <si>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</si>
  <si>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</si>
  <si>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</si>
  <si>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</si>
  <si>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</si>
  <si>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</si>
  <si>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</si>
  <si>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</si>
  <si>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</si>
  <si>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</si>
  <si>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</si>
  <si>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</si>
  <si>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</si>
  <si>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</si>
  <si>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</si>
  <si>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</si>
  <si>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</si>
  <si>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</si>
  <si>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</si>
  <si>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</si>
  <si>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</si>
  <si>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</si>
  <si>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</si>
  <si>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</si>
  <si>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</si>
  <si>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</si>
  <si>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</si>
  <si>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</si>
  <si>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</si>
  <si>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</si>
  <si>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</si>
  <si>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</si>
  <si>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</si>
  <si>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</si>
  <si>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</si>
  <si>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</si>
  <si>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</si>
  <si>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</si>
  <si>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</si>
  <si>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</si>
  <si>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</si>
  <si>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</si>
  <si>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</si>
  <si>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</si>
  <si>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</si>
  <si>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</si>
  <si>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</si>
  <si>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</si>
  <si>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</si>
  <si>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</si>
  <si>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</si>
  <si>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</si>
  <si>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</si>
  <si>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</si>
  <si>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</si>
  <si>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</si>
  <si>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</si>
  <si>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</si>
  <si>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</si>
  <si>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</si>
  <si>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</si>
  <si>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</si>
  <si>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</si>
  <si>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</si>
  <si>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</si>
  <si>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</si>
  <si>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</si>
  <si>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</si>
  <si>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</si>
  <si>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</si>
  <si>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</si>
  <si>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</si>
  <si>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</si>
  <si>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</si>
  <si>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</si>
  <si>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</si>
  <si>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</si>
  <si>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</si>
  <si>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</si>
  <si>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</si>
  <si>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</si>
  <si>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</si>
  <si>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</si>
  <si>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</si>
  <si>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</si>
  <si>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</si>
  <si>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</si>
  <si>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</si>
  <si>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</si>
  <si>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</si>
  <si>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</si>
  <si>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</si>
  <si>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</si>
  <si>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</si>
  <si>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</si>
  <si>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</si>
  <si>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</si>
  <si>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</si>
  <si>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</si>
  <si>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</si>
  <si>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</si>
  <si>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</si>
  <si>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</si>
  <si>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</si>
  <si>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</si>
  <si>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</si>
  <si>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</si>
  <si>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</si>
  <si>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</si>
  <si>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</si>
  <si>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</si>
  <si>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</si>
  <si>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</si>
  <si>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</si>
  <si>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</si>
  <si>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</si>
  <si>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</si>
  <si>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</si>
  <si>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</si>
  <si>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</si>
  <si>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</si>
  <si>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</si>
  <si>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</si>
  <si>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</si>
  <si>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</si>
  <si>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</si>
  <si>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</si>
  <si>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</si>
  <si>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</si>
  <si>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</si>
  <si>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</si>
  <si>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</si>
  <si>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</si>
  <si>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</si>
  <si>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</si>
  <si>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</si>
  <si>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</si>
  <si>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</si>
  <si>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</si>
  <si>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</si>
  <si>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</si>
  <si>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</si>
  <si>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</si>
  <si>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</si>
  <si>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</si>
  <si>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</si>
  <si>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</si>
  <si>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</si>
  <si>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</si>
  <si>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</si>
  <si>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</si>
  <si>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</si>
  <si>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</si>
  <si>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</si>
  <si>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</si>
  <si>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</si>
  <si>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</si>
  <si>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</si>
  <si>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</si>
  <si>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</si>
  <si>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</si>
  <si>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</si>
  <si>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</si>
  <si>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</si>
  <si>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</si>
  <si>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</si>
  <si>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</si>
  <si>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</si>
  <si>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</si>
  <si>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</si>
  <si>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</si>
  <si>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</si>
  <si>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</si>
  <si>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</si>
  <si>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</si>
  <si>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</si>
  <si>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</si>
  <si>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</si>
  <si>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</si>
  <si>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</si>
  <si>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</si>
  <si>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</si>
  <si>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</si>
  <si>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</si>
  <si>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</si>
  <si>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</si>
  <si>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</si>
  <si>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</si>
  <si>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</si>
  <si>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</si>
  <si>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</si>
  <si>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</si>
  <si>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</si>
  <si>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</si>
  <si>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</si>
  <si>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</si>
  <si>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</si>
  <si>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</si>
  <si>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</si>
  <si>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</si>
  <si>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</si>
  <si>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</si>
  <si>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</si>
  <si>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</si>
  <si>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</si>
  <si>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</si>
  <si>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</si>
  <si>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</si>
  <si>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</si>
  <si>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</si>
  <si>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</si>
  <si>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</si>
  <si>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</si>
  <si>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</si>
  <si>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</si>
  <si>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</si>
  <si>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</si>
  <si>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</si>
  <si>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</si>
  <si>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</si>
  <si>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</si>
  <si>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</si>
  <si>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</si>
  <si>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</si>
  <si>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</si>
  <si>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</si>
  <si>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</si>
  <si>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</si>
  <si>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</si>
  <si>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</si>
  <si>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</si>
  <si>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</si>
  <si>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</si>
  <si>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</si>
  <si>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</si>
  <si>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</si>
  <si>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</si>
  <si>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</si>
  <si>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</si>
  <si>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</si>
  <si>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</si>
  <si>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</si>
  <si>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</si>
  <si>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</si>
  <si>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</si>
  <si>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</si>
  <si>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</si>
  <si>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</si>
  <si>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</si>
  <si>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</si>
  <si>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</si>
  <si>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</si>
  <si>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</si>
  <si>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</si>
  <si>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</si>
  <si>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</si>
  <si>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</si>
  <si>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</si>
  <si>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</si>
  <si>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</si>
  <si>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</si>
  <si>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</si>
  <si>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</si>
  <si>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</si>
  <si>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</si>
  <si>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</si>
  <si>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</si>
  <si>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</si>
  <si>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</si>
  <si>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</si>
  <si>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</si>
  <si>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</si>
  <si>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</si>
  <si>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</si>
  <si>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</si>
  <si>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</si>
  <si>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</si>
  <si>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</si>
  <si>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</si>
  <si>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</si>
  <si>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</si>
  <si>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</si>
  <si>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</si>
  <si>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</si>
  <si>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</si>
  <si>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</si>
  <si>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</si>
  <si>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</si>
  <si>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</si>
  <si>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</si>
  <si>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</si>
  <si>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</si>
  <si>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</si>
  <si>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</si>
  <si>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</si>
  <si>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</si>
  <si>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</si>
  <si>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</si>
  <si>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</si>
  <si>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</si>
  <si>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</si>
  <si>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</si>
  <si>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</si>
  <si>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</si>
  <si>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</si>
  <si>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</si>
  <si>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</si>
  <si>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</si>
  <si>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</si>
  <si>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</si>
  <si>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</si>
  <si>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</si>
  <si>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</si>
  <si>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</si>
  <si>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</si>
  <si>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</si>
  <si>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</si>
  <si>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</si>
  <si>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</si>
  <si>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</si>
  <si>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</si>
  <si>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</si>
  <si>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</si>
  <si>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</si>
  <si>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</si>
  <si>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</si>
  <si>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</si>
  <si>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</si>
  <si>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</si>
  <si>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</si>
  <si>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</si>
  <si>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</si>
  <si>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</si>
  <si>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</si>
  <si>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</si>
  <si>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</si>
  <si>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</si>
  <si>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</si>
  <si>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</si>
  <si>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</si>
  <si>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</si>
  <si>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</si>
  <si>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</si>
  <si>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</si>
  <si>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</si>
  <si>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</si>
  <si>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</si>
  <si>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</si>
  <si>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</si>
  <si>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</si>
  <si>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</si>
  <si>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</si>
  <si>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</si>
  <si>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</si>
  <si>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</si>
  <si>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</si>
  <si>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</si>
  <si>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</si>
  <si>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</si>
  <si>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</si>
  <si>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</si>
  <si>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</si>
  <si>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</si>
  <si>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</si>
  <si>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</si>
  <si>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</si>
  <si>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</si>
  <si>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</si>
  <si>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</si>
  <si>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</si>
  <si>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</si>
  <si>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</si>
  <si>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</si>
  <si>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</si>
  <si>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</si>
  <si>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</si>
  <si>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</si>
  <si>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</si>
  <si>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</si>
  <si>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</si>
  <si>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</si>
  <si>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</si>
  <si>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</si>
  <si>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</si>
  <si>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</si>
  <si>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</si>
  <si>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</si>
  <si>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</si>
  <si>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</si>
  <si>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</si>
  <si>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</si>
  <si>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</si>
  <si>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</si>
  <si>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</si>
  <si>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</si>
  <si>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</si>
  <si>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</si>
  <si>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</si>
  <si>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</si>
  <si>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</si>
  <si>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</si>
  <si>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</si>
  <si>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</si>
  <si>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</si>
  <si>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</si>
  <si>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</si>
  <si>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</si>
  <si>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</si>
  <si>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</si>
  <si>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</si>
  <si>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</si>
  <si>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</si>
  <si>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</si>
  <si>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</si>
  <si>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</si>
  <si>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</si>
  <si>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</si>
  <si>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</si>
  <si>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</si>
  <si>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</si>
  <si>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</si>
  <si>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</si>
  <si>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</si>
  <si>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</si>
  <si>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</si>
  <si>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</si>
  <si>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</si>
  <si>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</si>
  <si>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</si>
  <si>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</si>
  <si>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</si>
  <si>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</si>
  <si>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</si>
  <si>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</si>
  <si>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</si>
  <si>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</si>
  <si>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</si>
  <si>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</si>
  <si>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</si>
  <si>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</si>
  <si>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</si>
  <si>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</si>
  <si>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</si>
  <si>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</si>
  <si>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</si>
  <si>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</si>
  <si>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</si>
  <si>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</si>
  <si>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</si>
  <si>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</si>
  <si>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</si>
  <si>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</si>
  <si>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</si>
  <si>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</si>
  <si>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</si>
  <si>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</si>
  <si>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</si>
  <si>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</si>
  <si>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</si>
  <si>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</si>
  <si>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</si>
  <si>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</si>
  <si>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</si>
  <si>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</si>
  <si>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</si>
  <si>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</si>
  <si>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</si>
  <si>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</si>
  <si>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</si>
  <si>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</si>
  <si>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</si>
  <si>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</si>
  <si>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</si>
  <si>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</si>
  <si>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</si>
  <si>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</si>
  <si>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</si>
  <si>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</si>
  <si>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</si>
  <si>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</si>
  <si>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</si>
  <si>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</si>
  <si>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</si>
  <si>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</si>
  <si>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</si>
  <si>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</si>
  <si>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</si>
  <si>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</si>
  <si>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</si>
  <si>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</si>
  <si>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</si>
  <si>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</si>
  <si>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</si>
  <si>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</si>
  <si>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</si>
  <si>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</si>
  <si>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</si>
  <si>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</si>
  <si>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</si>
  <si>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</si>
  <si>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</si>
  <si>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</si>
  <si>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</si>
  <si>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</si>
  <si>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</si>
  <si>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</si>
  <si>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</si>
  <si>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</si>
  <si>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</si>
  <si>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</si>
  <si>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</si>
  <si>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</si>
  <si>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</si>
  <si>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</si>
  <si>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</si>
  <si>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</si>
  <si>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</si>
  <si>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</si>
  <si>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</si>
  <si>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</si>
  <si>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</si>
  <si>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</si>
  <si>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</si>
  <si>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</si>
  <si>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</si>
  <si>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</si>
  <si>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</si>
  <si>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</si>
  <si>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</si>
  <si>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</si>
  <si>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</si>
  <si>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</si>
  <si>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</si>
  <si>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</si>
  <si>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</si>
  <si>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</si>
  <si>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</si>
  <si>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</si>
  <si>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</si>
  <si>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</si>
  <si>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</si>
  <si>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</si>
  <si>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</si>
  <si>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</si>
  <si>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</si>
  <si>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</si>
  <si>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</si>
  <si>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</si>
  <si>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</si>
  <si>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</si>
  <si>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</si>
  <si>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</si>
  <si>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</si>
  <si>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</si>
  <si>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</si>
  <si>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</si>
  <si>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</si>
  <si>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</si>
  <si>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</si>
  <si>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</si>
  <si>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</si>
  <si>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</si>
  <si>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</si>
  <si>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</si>
  <si>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</si>
  <si>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</si>
  <si>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</si>
  <si>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</si>
  <si>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</si>
  <si>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</si>
  <si>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</si>
  <si>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</si>
  <si>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</si>
  <si>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</si>
  <si>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</si>
  <si>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</si>
  <si>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</si>
  <si>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</si>
  <si>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</si>
  <si>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</si>
  <si>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</si>
  <si>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</si>
  <si>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</si>
  <si>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</si>
  <si>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</si>
  <si>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</si>
  <si>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</si>
  <si>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</si>
  <si>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</si>
  <si>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</si>
  <si>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</si>
  <si>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</si>
  <si>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</si>
  <si>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</si>
  <si>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</si>
  <si>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</si>
  <si>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</si>
  <si>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</si>
  <si>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</si>
  <si>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</si>
  <si>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</si>
  <si>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</si>
  <si>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</si>
  <si>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</si>
  <si>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</si>
  <si>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</si>
  <si>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</si>
  <si>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</si>
  <si>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</si>
  <si>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</si>
  <si>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</si>
  <si>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</si>
  <si>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</si>
  <si>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</si>
  <si>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</si>
  <si>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</si>
  <si>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</si>
  <si>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</si>
  <si>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</si>
  <si>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</si>
  <si>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</si>
  <si>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</si>
  <si>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</si>
  <si>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</si>
  <si>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</si>
  <si>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</si>
  <si>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</si>
  <si>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</si>
  <si>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</si>
  <si>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</si>
  <si>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</si>
  <si>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</si>
  <si>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</si>
  <si>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</si>
  <si>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</si>
  <si>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</si>
  <si>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</si>
  <si>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</si>
  <si>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</si>
  <si>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</si>
  <si>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</si>
  <si>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</si>
  <si>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</si>
  <si>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</si>
  <si>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</si>
  <si>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</si>
  <si>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</si>
  <si>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</si>
  <si>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</si>
  <si>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</si>
  <si>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</si>
  <si>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</si>
  <si>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</si>
  <si>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</si>
  <si>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</si>
  <si>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</si>
  <si>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</si>
  <si>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</si>
  <si>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</si>
  <si>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</si>
  <si>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</si>
  <si>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</si>
  <si>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</si>
  <si>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</si>
  <si>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</si>
  <si>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</si>
  <si>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</si>
  <si>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</si>
  <si>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</si>
  <si>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</si>
  <si>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</si>
  <si>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</si>
  <si>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</si>
  <si>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</si>
  <si>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</si>
  <si>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</si>
  <si>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</si>
  <si>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</si>
  <si>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</si>
  <si>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</si>
  <si>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</si>
  <si>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</si>
  <si>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</si>
  <si>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</si>
  <si>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</si>
  <si>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</si>
  <si>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</si>
  <si>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</si>
  <si>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</si>
  <si>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</si>
  <si>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</si>
  <si>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</si>
  <si>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</si>
  <si>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</si>
  <si>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</si>
  <si>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</si>
  <si>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</si>
  <si>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</si>
  <si>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</si>
  <si>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</si>
  <si>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</si>
  <si>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</si>
  <si>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</si>
  <si>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</si>
  <si>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</si>
  <si>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</si>
  <si>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</si>
  <si>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</si>
  <si>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</si>
  <si>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</si>
  <si>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</si>
  <si>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</si>
  <si>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</si>
  <si>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</si>
  <si>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</si>
  <si>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</si>
  <si>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</si>
  <si>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</si>
  <si>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</si>
  <si>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</si>
  <si>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</si>
  <si>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</si>
  <si>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</si>
  <si>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</si>
  <si>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</si>
  <si>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</si>
  <si>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</si>
  <si>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</si>
  <si>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</si>
  <si>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</si>
  <si>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</si>
  <si>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</si>
  <si>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</si>
  <si>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</si>
  <si>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</si>
  <si>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</si>
  <si>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</si>
  <si>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</si>
  <si>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</si>
  <si>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</si>
  <si>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</si>
  <si>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</si>
  <si>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</si>
  <si>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</si>
  <si>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</si>
  <si>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</si>
  <si>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</si>
  <si>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</si>
  <si>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</si>
  <si>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</si>
  <si>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</si>
  <si>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</si>
  <si>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</si>
  <si>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</si>
  <si>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</si>
  <si>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</si>
  <si>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</si>
  <si>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</si>
  <si>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</si>
  <si>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</si>
  <si>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</si>
  <si>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</si>
  <si>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</si>
  <si>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</si>
  <si>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</si>
  <si>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</si>
  <si>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</si>
  <si>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</si>
  <si>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</si>
  <si>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</si>
  <si>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</si>
  <si>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</si>
  <si>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</si>
  <si>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</si>
  <si>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</si>
  <si>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</si>
  <si>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</si>
  <si>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</si>
  <si>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</si>
  <si>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</si>
  <si>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</si>
  <si>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</si>
  <si>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</si>
  <si>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</si>
  <si>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</si>
  <si>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</si>
  <si>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</si>
  <si>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</si>
  <si>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</si>
  <si>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</si>
  <si>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</si>
  <si>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</si>
  <si>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</si>
  <si>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</si>
  <si>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</si>
  <si>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</si>
  <si>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</si>
  <si>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</si>
  <si>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</si>
  <si>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</si>
  <si>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</si>
  <si>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</si>
  <si>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</si>
  <si>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</si>
  <si>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</si>
  <si>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</si>
  <si>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</si>
  <si>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</si>
  <si>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</si>
  <si>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</si>
  <si>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</si>
  <si>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</si>
  <si>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</si>
  <si>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</si>
  <si>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</si>
  <si>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</si>
  <si>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</si>
  <si>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</si>
  <si>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</si>
  <si>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</si>
  <si>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</si>
  <si>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</si>
  <si>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</si>
  <si>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</si>
  <si>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</si>
  <si>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</si>
  <si>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</si>
  <si>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</si>
  <si>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</si>
  <si>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</si>
  <si>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</si>
  <si>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</si>
  <si>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</si>
  <si>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</si>
  <si>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</si>
  <si>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</si>
  <si>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</si>
  <si>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</si>
  <si>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</si>
  <si>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</si>
  <si>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</si>
  <si>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</si>
  <si>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</si>
  <si>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</si>
  <si>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</si>
  <si>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</si>
  <si>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</si>
  <si>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</si>
  <si>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</si>
  <si>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</si>
  <si>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</si>
  <si>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</si>
  <si>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</si>
  <si>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</si>
  <si>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</si>
  <si>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</si>
  <si>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</si>
  <si>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</si>
  <si>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</si>
  <si>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</si>
  <si>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</si>
  <si>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</si>
  <si>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</si>
  <si>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</si>
  <si>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</si>
  <si>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</si>
  <si>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</si>
  <si>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</si>
  <si>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</si>
  <si>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</si>
  <si>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</si>
  <si>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</si>
  <si>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</si>
  <si>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</si>
  <si>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</si>
  <si>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</si>
  <si>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</si>
  <si>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</si>
  <si>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</si>
  <si>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</si>
  <si>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</si>
  <si>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</si>
  <si>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</si>
  <si>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</si>
  <si>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</si>
  <si>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</si>
  <si>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</si>
  <si>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</si>
  <si>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</si>
  <si>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</si>
  <si>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</si>
  <si>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</si>
  <si>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</si>
  <si>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</si>
  <si>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</si>
  <si>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</si>
  <si>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</si>
  <si>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</si>
  <si>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</si>
  <si>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</si>
  <si>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</si>
  <si>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</si>
  <si>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</si>
  <si>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</si>
  <si>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</si>
  <si>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</si>
  <si>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</si>
  <si>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</si>
  <si>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</si>
  <si>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</si>
  <si>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</si>
  <si>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</si>
  <si>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</si>
  <si>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</si>
  <si>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</si>
  <si>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</si>
  <si>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</si>
  <si>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</si>
  <si>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</si>
  <si>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</si>
  <si>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</si>
  <si>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</si>
  <si>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</si>
  <si>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</si>
  <si>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</si>
  <si>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</si>
  <si>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</si>
  <si>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</si>
  <si>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</si>
  <si>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</si>
  <si>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</si>
  <si>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</si>
  <si>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</si>
  <si>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</si>
  <si>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</si>
  <si>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</si>
  <si>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</si>
  <si>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</si>
  <si>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</si>
  <si>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</si>
  <si>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</si>
  <si>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</si>
  <si>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</si>
  <si>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</si>
  <si>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</si>
  <si>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</si>
  <si>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</si>
  <si>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</si>
  <si>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</si>
  <si>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</si>
  <si>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</si>
  <si>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</si>
  <si>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</si>
  <si>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</si>
  <si>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</si>
  <si>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</si>
  <si>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</si>
  <si>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</si>
  <si>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</si>
  <si>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</si>
  <si>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</si>
  <si>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</si>
  <si>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</si>
  <si>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</si>
  <si>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</si>
  <si>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</si>
  <si>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</si>
  <si>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</si>
  <si>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</si>
  <si>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</si>
  <si>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</si>
  <si>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</si>
  <si>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</si>
  <si>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</si>
  <si>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</si>
  <si>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</si>
  <si>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</si>
  <si>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</si>
  <si>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</si>
  <si>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</si>
  <si>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</si>
  <si>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</si>
  <si>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</si>
  <si>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</si>
  <si>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</si>
  <si>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</si>
  <si>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</si>
  <si>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</si>
  <si>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</si>
  <si>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</si>
  <si>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</si>
  <si>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</si>
  <si>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</si>
  <si>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</si>
  <si>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</si>
  <si>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</si>
  <si>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</si>
  <si>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</si>
  <si>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</si>
  <si>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</si>
  <si>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</si>
  <si>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</si>
  <si>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</si>
  <si>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</si>
  <si>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</si>
  <si>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</si>
  <si>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</si>
  <si>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</si>
  <si>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</si>
  <si>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</si>
  <si>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</si>
  <si>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</si>
  <si>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</si>
  <si>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</si>
  <si>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</si>
  <si>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</si>
  <si>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</si>
  <si>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</si>
  <si>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</si>
  <si>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</si>
  <si>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</si>
  <si>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</si>
  <si>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</si>
  <si>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</si>
  <si>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</si>
  <si>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</si>
  <si>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</si>
  <si>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</si>
  <si>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</si>
  <si>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</si>
  <si>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</si>
  <si>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</si>
  <si>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</si>
  <si>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</si>
  <si>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</si>
  <si>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</si>
  <si>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</si>
  <si>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</si>
  <si>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</si>
  <si>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</si>
  <si>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</si>
  <si>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</si>
  <si>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</si>
  <si>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</si>
  <si>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</si>
  <si>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</si>
  <si>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</si>
  <si>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</si>
  <si>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</si>
  <si>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</si>
  <si>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</si>
  <si>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</si>
  <si>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</si>
  <si>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</si>
  <si>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</si>
  <si>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</si>
  <si>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</si>
  <si>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</si>
  <si>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</si>
  <si>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</si>
  <si>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</si>
  <si>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</si>
  <si>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</si>
  <si>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</si>
  <si>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</si>
  <si>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</si>
  <si>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</si>
  <si>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</si>
  <si>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</si>
  <si>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</si>
  <si>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</si>
  <si>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</si>
  <si>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</si>
  <si>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</si>
  <si>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</si>
  <si>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</si>
  <si>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</si>
  <si>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</si>
  <si>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</si>
  <si>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</si>
  <si>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</si>
  <si>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</si>
  <si>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</si>
  <si>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</si>
  <si>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</si>
  <si>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</si>
  <si>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</si>
  <si>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</si>
  <si>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</si>
  <si>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</si>
  <si>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</si>
  <si>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</si>
  <si>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</si>
  <si>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</si>
  <si>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</si>
  <si>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</si>
  <si>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</si>
  <si>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</si>
  <si>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</si>
  <si>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</si>
  <si>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</si>
  <si>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</si>
  <si>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</si>
  <si>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</si>
  <si>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</si>
  <si>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</si>
  <si>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</si>
  <si>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</si>
  <si>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</si>
  <si>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</si>
  <si>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</si>
  <si>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</si>
  <si>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</si>
  <si>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</si>
  <si>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</si>
  <si>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</si>
  <si>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</si>
  <si>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</si>
  <si>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</si>
  <si>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</si>
  <si>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</si>
  <si>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</si>
  <si>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</si>
  <si>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</si>
  <si>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</si>
  <si>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</si>
  <si>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</si>
  <si>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</si>
  <si>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</si>
  <si>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</si>
  <si>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</si>
  <si>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</si>
  <si>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</si>
  <si>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</si>
  <si>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</si>
  <si>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</si>
  <si>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</si>
  <si>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</si>
  <si>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</si>
  <si>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</si>
  <si>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</si>
  <si>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</si>
  <si>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</si>
  <si>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</si>
  <si>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</si>
  <si>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</si>
  <si>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</si>
  <si>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</si>
  <si>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</si>
  <si>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</si>
  <si>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</si>
  <si>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</si>
  <si>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</si>
  <si>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</si>
  <si>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</si>
  <si>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</si>
  <si>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</si>
  <si>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</si>
  <si>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</si>
  <si>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</si>
  <si>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</si>
  <si>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</si>
  <si>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</si>
  <si>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</si>
  <si>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</si>
  <si>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</si>
  <si>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</si>
  <si>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</si>
  <si>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</si>
  <si>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</si>
  <si>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</si>
  <si>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</si>
  <si>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</si>
  <si>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</si>
  <si>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</si>
  <si>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</si>
  <si>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</si>
  <si>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</si>
  <si>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</si>
  <si>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</si>
  <si>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</si>
  <si>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</si>
  <si>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</si>
  <si>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</si>
  <si>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</si>
  <si>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</si>
  <si>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</si>
  <si>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</si>
  <si>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</si>
  <si>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</si>
  <si>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</si>
  <si>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</si>
  <si>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</si>
  <si>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</si>
  <si>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</si>
  <si>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</si>
  <si>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</si>
  <si>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</si>
  <si>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</si>
  <si>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</si>
  <si>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</si>
  <si>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</si>
  <si>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</si>
  <si>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</si>
  <si>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</si>
  <si>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</si>
  <si>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</si>
  <si>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</si>
  <si>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</si>
  <si>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</si>
  <si>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</si>
  <si>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</si>
  <si>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</si>
  <si>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</si>
  <si>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</si>
  <si>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</si>
  <si>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</si>
  <si>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</si>
  <si>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</si>
  <si>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</si>
  <si>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</si>
  <si>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</si>
  <si>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</si>
  <si>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</si>
  <si>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</si>
  <si>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</si>
  <si>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</si>
  <si>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</si>
  <si>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</si>
  <si>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</si>
  <si>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</si>
  <si>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</si>
  <si>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</si>
  <si>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</si>
  <si>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</si>
  <si>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</si>
  <si>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</si>
  <si>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</si>
  <si>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</si>
  <si>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</si>
  <si>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</si>
  <si>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</si>
  <si>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</si>
  <si>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</si>
  <si>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</si>
  <si>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</si>
  <si>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</si>
  <si>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</si>
  <si>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</si>
  <si>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</si>
  <si>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</si>
  <si>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</si>
  <si>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</si>
  <si>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</si>
  <si>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</si>
  <si>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</si>
  <si>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</si>
  <si>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</si>
  <si>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</si>
  <si>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</si>
  <si>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</si>
  <si>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</si>
  <si>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</si>
  <si>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</si>
  <si>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</si>
  <si>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</si>
  <si>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</si>
  <si>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</si>
  <si>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</si>
  <si>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</si>
  <si>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</si>
  <si>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</si>
  <si>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</si>
  <si>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</si>
  <si>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</si>
  <si>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</si>
  <si>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</si>
  <si>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</si>
  <si>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</si>
  <si>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</si>
  <si>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</si>
  <si>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</si>
  <si>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</si>
  <si>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</si>
  <si>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</si>
  <si>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</si>
  <si>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</si>
  <si>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</si>
  <si>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</si>
  <si>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</si>
  <si>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</si>
  <si>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</si>
  <si>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</si>
  <si>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</si>
  <si>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</si>
  <si>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</si>
  <si>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</si>
  <si>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</si>
  <si>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</si>
  <si>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</si>
  <si>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</si>
  <si>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</si>
  <si>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</si>
  <si>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</si>
  <si>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</si>
  <si>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</si>
  <si>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</si>
  <si>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</si>
  <si>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</si>
  <si>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</si>
  <si>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</si>
  <si>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</si>
  <si>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</si>
  <si>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</si>
  <si>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</si>
  <si>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</si>
  <si>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</si>
  <si>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</si>
  <si>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</si>
  <si>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</si>
  <si>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</si>
  <si>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</si>
  <si>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</si>
  <si>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</si>
  <si>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</si>
  <si>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</si>
  <si>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</si>
  <si>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</si>
  <si>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</si>
  <si>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</si>
  <si>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</si>
  <si>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</si>
  <si>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</si>
  <si>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</si>
  <si>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</si>
  <si>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</si>
  <si>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</si>
  <si>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</si>
  <si>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</si>
  <si>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</si>
  <si>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</si>
  <si>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</si>
  <si>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</si>
  <si>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</si>
  <si>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</si>
  <si>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</si>
  <si>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</si>
  <si>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</si>
  <si>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</si>
  <si>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</si>
  <si>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</si>
  <si>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</si>
  <si>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</si>
  <si>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</si>
  <si>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</si>
  <si>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</si>
  <si>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</si>
  <si>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</si>
  <si>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</si>
  <si>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</si>
  <si>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</si>
  <si>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</si>
  <si>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</si>
  <si>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</si>
  <si>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</si>
  <si>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</si>
  <si>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</si>
  <si>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</si>
  <si>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</si>
  <si>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</si>
  <si>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</si>
  <si>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</si>
  <si>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</si>
  <si>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</si>
  <si>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</si>
  <si>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</si>
  <si>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</si>
  <si>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</si>
  <si>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</si>
  <si>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</si>
  <si>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</si>
  <si>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</si>
  <si>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</si>
  <si>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</si>
  <si>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</si>
  <si>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</si>
  <si>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</si>
  <si>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</si>
  <si>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</si>
  <si>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</si>
  <si>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</si>
  <si>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</si>
  <si>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</si>
  <si>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</si>
  <si>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</si>
  <si>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</si>
  <si>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</si>
  <si>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</si>
  <si>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</si>
  <si>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</si>
  <si>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</si>
  <si>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</si>
  <si>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</si>
  <si>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</si>
  <si>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</si>
  <si>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</si>
  <si>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</si>
  <si>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</si>
  <si>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</si>
  <si>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</si>
  <si>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</si>
  <si>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</si>
  <si>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</si>
  <si>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</si>
  <si>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</si>
  <si>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</si>
  <si>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</si>
  <si>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</si>
  <si>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</si>
  <si>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</si>
  <si>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</si>
  <si>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</si>
  <si>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</si>
  <si>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</si>
  <si>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</si>
  <si>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</si>
  <si>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</si>
  <si>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</si>
  <si>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</si>
  <si>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</si>
  <si>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</si>
  <si>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</si>
  <si>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</si>
  <si>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</si>
  <si>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</si>
  <si>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</si>
  <si>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</si>
  <si>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</si>
  <si>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</si>
  <si>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</si>
  <si>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</si>
  <si>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</si>
  <si>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</si>
  <si>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</si>
  <si>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</si>
  <si>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</si>
  <si>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</si>
  <si>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</si>
  <si>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</si>
  <si>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</si>
  <si>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</si>
  <si>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</si>
  <si>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</si>
  <si>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</si>
  <si>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</si>
  <si>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</si>
  <si>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</si>
  <si>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</si>
  <si>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</si>
  <si>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</si>
  <si>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</si>
  <si>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</si>
  <si>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</si>
  <si>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</si>
  <si>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</si>
  <si>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</si>
  <si>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</si>
  <si>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</si>
  <si>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</si>
  <si>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</si>
  <si>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</si>
  <si>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</si>
  <si>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</si>
  <si>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</si>
  <si>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</si>
  <si>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</si>
  <si>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</si>
  <si>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</si>
  <si>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</si>
  <si>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</si>
  <si>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</si>
  <si>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</si>
  <si>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</si>
  <si>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</si>
  <si>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</si>
  <si>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</si>
  <si>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</si>
  <si>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</si>
  <si>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</si>
  <si>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</si>
  <si>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</si>
  <si>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</si>
  <si>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</si>
  <si>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</si>
  <si>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</si>
  <si>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</si>
  <si>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</si>
  <si>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</si>
  <si>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</si>
  <si>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</si>
  <si>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</si>
  <si>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</si>
  <si>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</si>
  <si>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</si>
  <si>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</si>
  <si>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</si>
  <si>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</si>
  <si>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</si>
  <si>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</si>
  <si>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</si>
  <si>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</si>
  <si>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</si>
  <si>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</si>
  <si>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</si>
  <si>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</si>
  <si>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</si>
  <si>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</si>
  <si>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</si>
  <si>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</si>
  <si>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</si>
  <si>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</si>
  <si>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</si>
  <si>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</si>
  <si>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</si>
  <si>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</si>
  <si>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</si>
  <si>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</si>
  <si>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</si>
  <si>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</si>
  <si>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</si>
  <si>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</si>
  <si>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</si>
  <si>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</si>
  <si>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</si>
  <si>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</si>
  <si>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</si>
  <si>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</si>
  <si>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</si>
  <si>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</si>
  <si>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</si>
  <si>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</si>
  <si>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</si>
  <si>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</si>
  <si>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</si>
  <si>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</si>
  <si>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</si>
  <si>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</si>
  <si>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</si>
  <si>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</si>
  <si>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</si>
  <si>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</si>
  <si>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</si>
  <si>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</si>
  <si>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</si>
  <si>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</si>
  <si>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</si>
  <si>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</si>
  <si>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</si>
  <si>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</si>
  <si>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</si>
  <si>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</si>
  <si>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</si>
  <si>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</si>
  <si>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</si>
  <si>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</si>
  <si>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</si>
  <si>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</si>
  <si>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</si>
  <si>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</si>
  <si>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</si>
  <si>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</si>
  <si>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</si>
  <si>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</si>
  <si>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</si>
  <si>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</si>
  <si>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</si>
  <si>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</si>
  <si>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</si>
  <si>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</si>
  <si>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</si>
  <si>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</si>
  <si>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</si>
  <si>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</si>
  <si>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</si>
  <si>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</si>
  <si>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</si>
  <si>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</si>
  <si>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</si>
  <si>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</si>
  <si>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</si>
  <si>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</si>
  <si>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</si>
  <si>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</si>
  <si>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</si>
  <si>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</si>
  <si>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</si>
  <si>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</si>
  <si>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</si>
  <si>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</si>
  <si>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</si>
  <si>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</si>
  <si>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</si>
  <si>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</si>
  <si>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</si>
  <si>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</si>
  <si>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</si>
  <si>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</si>
  <si>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</si>
  <si>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</si>
  <si>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</si>
  <si>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</si>
  <si>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</si>
  <si>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</si>
  <si>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</si>
  <si>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</si>
  <si>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</si>
  <si>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</si>
  <si>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</si>
  <si>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</si>
  <si>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</si>
  <si>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</si>
  <si>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</si>
  <si>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</si>
  <si>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</si>
  <si>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</si>
  <si>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</si>
  <si>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</si>
  <si>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</si>
  <si>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</si>
  <si>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</si>
  <si>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</si>
  <si>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</si>
  <si>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</si>
  <si>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</si>
  <si>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</si>
  <si>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</si>
  <si>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</si>
  <si>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</si>
  <si>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</si>
  <si>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</si>
  <si>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</si>
  <si>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</si>
  <si>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</si>
  <si>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</si>
  <si>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</si>
  <si>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</si>
  <si>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</si>
  <si>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</si>
  <si>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</si>
  <si>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</si>
  <si>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</si>
  <si>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</si>
  <si>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</si>
  <si>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</si>
  <si>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</si>
  <si>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</si>
  <si>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</si>
  <si>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</si>
  <si>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</si>
  <si>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</si>
  <si>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</si>
  <si>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</si>
  <si>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</si>
  <si>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</si>
  <si>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</si>
  <si>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</si>
  <si>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</si>
  <si>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</si>
  <si>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</si>
  <si>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</si>
  <si>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</si>
  <si>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</si>
  <si>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</si>
  <si>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</si>
  <si>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</si>
  <si>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</si>
  <si>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</si>
  <si>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</si>
  <si>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</si>
  <si>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</si>
  <si>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</si>
  <si>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</si>
  <si>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</si>
  <si>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</si>
  <si>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</si>
  <si>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</si>
  <si>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</si>
  <si>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</si>
  <si>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</si>
  <si>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</si>
  <si>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</si>
  <si>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</si>
  <si>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</si>
  <si>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</si>
  <si>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</si>
  <si>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</si>
  <si>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</si>
  <si>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</si>
  <si>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</si>
  <si>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</si>
  <si>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</si>
  <si>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</si>
  <si>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</si>
  <si>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</si>
  <si>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</si>
  <si>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</si>
  <si>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</si>
  <si>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</si>
  <si>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</si>
  <si>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</si>
  <si>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</si>
  <si>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</si>
  <si>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</si>
  <si>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</si>
  <si>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</si>
  <si>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</si>
  <si>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</si>
  <si>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</si>
  <si>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</si>
  <si>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</si>
  <si>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</si>
  <si>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</si>
  <si>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</si>
  <si>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</si>
  <si>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</si>
  <si>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</si>
  <si>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</si>
  <si>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</si>
  <si>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</si>
  <si>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</si>
  <si>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</si>
  <si>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</si>
  <si>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</si>
  <si>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</si>
  <si>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</si>
  <si>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</si>
  <si>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</si>
  <si>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</si>
  <si>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</si>
  <si>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</si>
  <si>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</si>
  <si>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</si>
  <si>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</si>
  <si>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</si>
  <si>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</si>
  <si>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</si>
  <si>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</si>
  <si>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</si>
  <si>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</si>
  <si>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</si>
  <si>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</si>
  <si>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</si>
  <si>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</si>
  <si>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</si>
  <si>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</si>
  <si>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</si>
  <si>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</si>
  <si>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</si>
  <si>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</si>
  <si>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</si>
  <si>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</si>
  <si>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</si>
  <si>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</si>
  <si>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</si>
  <si>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</si>
  <si>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</si>
  <si>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</si>
  <si>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</si>
  <si>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</si>
  <si>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</si>
  <si>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</si>
  <si>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</si>
  <si>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</si>
  <si>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</si>
  <si>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</si>
  <si>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</si>
  <si>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</si>
  <si>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</si>
  <si>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</si>
  <si>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</si>
  <si>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</si>
  <si>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</si>
  <si>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</si>
  <si>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</si>
  <si>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</si>
  <si>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</si>
  <si>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</si>
  <si>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</si>
  <si>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</si>
  <si>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</si>
  <si>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</si>
  <si>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</si>
  <si>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</si>
  <si>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</si>
  <si>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</si>
  <si>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</si>
  <si>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</si>
  <si>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</si>
  <si>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</si>
  <si>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</si>
  <si>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</si>
  <si>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</si>
  <si>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</si>
  <si>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</si>
  <si>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</si>
  <si>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</si>
  <si>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</si>
  <si>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</si>
  <si>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</si>
  <si>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</si>
  <si>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</si>
  <si>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</si>
  <si>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</si>
  <si>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</si>
  <si>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</si>
  <si>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</si>
  <si>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</si>
  <si>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</si>
  <si>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</si>
  <si>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</si>
  <si>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</si>
  <si>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</si>
  <si>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</si>
  <si>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</si>
  <si>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</si>
  <si>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</si>
  <si>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</si>
  <si>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</si>
  <si>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</si>
  <si>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</si>
  <si>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</si>
  <si>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</si>
  <si>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</si>
  <si>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</si>
  <si>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</si>
  <si>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</si>
  <si>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</si>
  <si>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</si>
  <si>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</si>
  <si>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</si>
  <si>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</si>
  <si>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</si>
  <si>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</si>
  <si>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</si>
  <si>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</si>
  <si>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</si>
  <si>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</si>
  <si>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</si>
  <si>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</si>
  <si>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</si>
  <si>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</si>
  <si>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</si>
  <si>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</si>
  <si>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</si>
  <si>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</si>
  <si>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</si>
  <si>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</si>
  <si>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</si>
  <si>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</si>
  <si>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</si>
  <si>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</si>
  <si>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</si>
  <si>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</si>
  <si>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</si>
  <si>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</si>
  <si>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</si>
  <si>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</si>
  <si>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</si>
  <si>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</si>
  <si>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</si>
  <si>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</si>
  <si>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</si>
  <si>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</si>
  <si>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</si>
  <si>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</si>
  <si>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</si>
  <si>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</si>
  <si>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</si>
  <si>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</si>
  <si>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</si>
  <si>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</si>
  <si>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</si>
  <si>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</si>
  <si>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</si>
  <si>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</si>
  <si>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</si>
  <si>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</si>
  <si>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</si>
  <si>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</si>
  <si>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</si>
  <si>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</si>
  <si>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</si>
  <si>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</si>
  <si>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</si>
  <si>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</si>
  <si>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</si>
  <si>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</si>
  <si>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</si>
  <si>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</si>
  <si>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</si>
  <si>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</si>
  <si>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</si>
  <si>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</si>
  <si>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</si>
  <si>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</si>
  <si>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</si>
  <si>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</si>
  <si>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</si>
  <si>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</si>
  <si>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</si>
  <si>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</si>
  <si>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</si>
  <si>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</si>
  <si>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</si>
  <si>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</si>
  <si>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</si>
  <si>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</si>
  <si>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</si>
  <si>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</si>
  <si>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</si>
  <si>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</si>
  <si>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</si>
  <si>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</si>
  <si>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</si>
  <si>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</si>
  <si>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</si>
  <si>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</si>
  <si>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</si>
  <si>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</si>
  <si>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</si>
  <si>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</si>
  <si>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</si>
  <si>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</si>
  <si>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</si>
  <si>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</si>
  <si>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</si>
  <si>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</si>
  <si>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</si>
  <si>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</si>
  <si>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</si>
  <si>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</si>
  <si>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</si>
  <si>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</si>
  <si>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</si>
  <si>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</si>
  <si>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</si>
  <si>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</si>
  <si>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</si>
  <si>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</si>
  <si>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</si>
  <si>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</si>
  <si>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</si>
  <si>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</si>
  <si>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</si>
  <si>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</si>
  <si>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</si>
  <si>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</si>
  <si>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</si>
  <si>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</si>
  <si>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</si>
  <si>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</si>
  <si>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</si>
  <si>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</si>
  <si>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</si>
  <si>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</si>
  <si>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</si>
  <si>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</si>
  <si>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</si>
  <si>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</si>
  <si>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</si>
  <si>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</si>
  <si>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</si>
  <si>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</si>
  <si>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</si>
  <si>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</si>
  <si>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</si>
  <si>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</si>
  <si>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</si>
  <si>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</si>
  <si>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</si>
  <si>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</si>
  <si>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</si>
  <si>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</si>
  <si>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</si>
  <si>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</si>
  <si>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</si>
  <si>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</si>
  <si>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</si>
  <si>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</si>
  <si>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</si>
  <si>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</si>
  <si>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</si>
  <si>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</si>
  <si>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</si>
  <si>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</si>
  <si>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</si>
  <si>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</si>
  <si>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</si>
  <si>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</si>
  <si>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</si>
  <si>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</si>
  <si>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</si>
  <si>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</si>
  <si>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</si>
  <si>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</si>
  <si>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</si>
  <si>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</si>
  <si>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</si>
  <si>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</si>
  <si>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</si>
  <si>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</si>
  <si>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</si>
  <si>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</si>
  <si>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</si>
  <si>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</si>
  <si>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</si>
  <si>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</si>
  <si>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</si>
  <si>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</si>
  <si>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</si>
  <si>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</si>
  <si>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</si>
  <si>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</si>
  <si>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</si>
  <si>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</si>
  <si>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</si>
  <si>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</si>
  <si>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</si>
  <si>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</si>
  <si>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</si>
  <si>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</si>
  <si>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</si>
  <si>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</si>
  <si>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</si>
  <si>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</si>
  <si>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</si>
  <si>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</si>
  <si>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</si>
  <si>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</si>
  <si>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</si>
  <si>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</si>
  <si>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</si>
  <si>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</si>
  <si>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</si>
  <si>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</si>
  <si>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</si>
  <si>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</si>
  <si>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</si>
  <si>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</si>
  <si>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</si>
  <si>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</si>
  <si>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</si>
  <si>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</si>
  <si>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</si>
  <si>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</si>
  <si>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</si>
  <si>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</si>
  <si>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</si>
  <si>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</si>
  <si>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</si>
  <si>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</si>
  <si>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</si>
  <si>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</si>
  <si>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</si>
  <si>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</si>
  <si>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</si>
  <si>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</si>
  <si>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</si>
  <si>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</si>
  <si>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</si>
  <si>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</si>
  <si>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</si>
  <si>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</si>
  <si>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</si>
  <si>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</si>
  <si>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</si>
  <si>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</si>
  <si>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</si>
  <si>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</si>
  <si>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</si>
  <si>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</si>
  <si>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</si>
  <si>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</si>
  <si>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</si>
  <si>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</si>
  <si>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</si>
  <si>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</si>
  <si>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</si>
  <si>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</si>
  <si>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</si>
  <si>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</si>
  <si>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</si>
  <si>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</si>
  <si>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</si>
  <si>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</si>
  <si>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</si>
  <si>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</si>
  <si>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</si>
  <si>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</si>
  <si>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</si>
  <si>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</si>
  <si>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</si>
  <si>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</si>
  <si>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</si>
  <si>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</si>
  <si>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</si>
  <si>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</si>
  <si>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</si>
  <si>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</si>
  <si>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</si>
  <si>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</si>
  <si>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</si>
  <si>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</si>
  <si>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</si>
  <si>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</si>
  <si>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</si>
  <si>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</si>
  <si>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</si>
  <si>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</si>
  <si>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</si>
  <si>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</si>
  <si>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</si>
  <si>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</si>
  <si>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</si>
  <si>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</si>
  <si>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</si>
  <si>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</si>
  <si>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</si>
  <si>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</si>
  <si>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</si>
  <si>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</si>
  <si>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</si>
  <si>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</si>
  <si>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</si>
  <si>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</si>
  <si>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</si>
  <si>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</si>
  <si>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</si>
  <si>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</si>
  <si>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</si>
  <si>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</si>
  <si>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</si>
  <si>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</si>
  <si>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</si>
  <si>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</si>
  <si>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</si>
  <si>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</si>
  <si>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</si>
  <si>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</si>
  <si>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</si>
  <si>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</si>
  <si>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</si>
  <si>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</si>
  <si>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</si>
  <si>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</si>
  <si>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</si>
  <si>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</si>
  <si>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</si>
  <si>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</si>
  <si>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</si>
  <si>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</si>
  <si>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</si>
  <si>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</si>
  <si>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</si>
  <si>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</si>
  <si>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</si>
  <si>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</si>
  <si>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</si>
  <si>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</si>
  <si>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</si>
  <si>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</si>
  <si>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</si>
  <si>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</si>
  <si>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</si>
  <si>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</si>
  <si>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</si>
  <si>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</si>
  <si>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</si>
  <si>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</si>
  <si>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</si>
  <si>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</si>
  <si>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</si>
  <si>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</si>
  <si>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</si>
  <si>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</si>
  <si>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</si>
  <si>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</si>
  <si>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</si>
  <si>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</si>
  <si>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</si>
  <si>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</si>
  <si>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</si>
  <si>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</si>
  <si>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</si>
  <si>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</si>
  <si>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</si>
  <si>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</si>
  <si>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</si>
  <si>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</si>
  <si>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</si>
  <si>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</si>
  <si>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</si>
  <si>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</si>
  <si>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</si>
  <si>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</si>
  <si>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</si>
  <si>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</si>
  <si>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</si>
  <si>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</si>
  <si>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</si>
  <si>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</si>
  <si>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</si>
  <si>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</si>
  <si>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</si>
  <si>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</si>
  <si>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</si>
  <si>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</si>
  <si>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</si>
  <si>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</si>
  <si>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</si>
  <si>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</si>
  <si>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</si>
  <si>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</si>
  <si>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</si>
  <si>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</si>
  <si>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</si>
  <si>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</si>
  <si>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</si>
  <si>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</si>
  <si>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</si>
  <si>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</si>
  <si>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</si>
  <si>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</si>
  <si>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</si>
  <si>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</si>
  <si>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</si>
  <si>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</si>
  <si>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</si>
  <si>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</si>
  <si>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</si>
  <si>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</si>
  <si>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</si>
  <si>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</si>
  <si>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</si>
  <si>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</si>
  <si>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</si>
  <si>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</si>
  <si>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</si>
  <si>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</si>
  <si>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</si>
  <si>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</si>
  <si>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</si>
  <si>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</si>
  <si>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</si>
  <si>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</si>
  <si>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</si>
  <si>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</si>
  <si>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</si>
  <si>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</si>
  <si>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</si>
  <si>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</si>
  <si>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</si>
  <si>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</si>
  <si>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</si>
  <si>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</si>
  <si>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</si>
  <si>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</si>
  <si>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</si>
  <si>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</si>
  <si>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</si>
  <si>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</si>
  <si>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</si>
  <si>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</si>
  <si>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</si>
  <si>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</si>
  <si>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</si>
  <si>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</si>
  <si>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</si>
  <si>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</si>
  <si>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</si>
  <si>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</si>
  <si>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</si>
  <si>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</si>
  <si>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</si>
  <si>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</si>
  <si>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</si>
  <si>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</si>
  <si>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</si>
  <si>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</si>
  <si>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</si>
  <si>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</si>
  <si>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</si>
  <si>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</si>
  <si>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</si>
  <si>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</si>
  <si>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</si>
  <si>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</si>
  <si>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</si>
  <si>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</si>
  <si>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</si>
  <si>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</si>
  <si>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</si>
  <si>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</si>
  <si>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</si>
  <si>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</si>
  <si>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</si>
  <si>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</si>
  <si>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</si>
  <si>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</si>
  <si>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</si>
  <si>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</si>
  <si>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</si>
  <si>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</si>
  <si>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</si>
  <si>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</si>
  <si>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</si>
  <si>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</si>
  <si>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</si>
  <si>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</si>
  <si>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</si>
  <si>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</si>
  <si>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</si>
  <si>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</si>
  <si>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</si>
  <si>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</si>
  <si>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</si>
  <si>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</si>
  <si>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</si>
  <si>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</si>
  <si>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</si>
  <si>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</si>
  <si>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</si>
  <si>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</si>
  <si>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</si>
  <si>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</si>
  <si>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</si>
  <si>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</si>
  <si>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</si>
  <si>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</si>
  <si>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</si>
  <si>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</si>
  <si>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</si>
  <si>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</si>
  <si>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</si>
  <si>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</si>
  <si>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</si>
  <si>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</si>
  <si>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</si>
  <si>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</si>
  <si>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</si>
  <si>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</si>
  <si>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</si>
  <si>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</si>
  <si>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</si>
  <si>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</si>
  <si>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</si>
  <si>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</si>
  <si>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</si>
  <si>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</si>
  <si>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</si>
  <si>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</si>
  <si>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</si>
  <si>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</si>
  <si>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</si>
  <si>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</si>
  <si>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</si>
  <si>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</si>
  <si>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</si>
  <si>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</si>
  <si>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</si>
  <si>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</si>
  <si>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</si>
  <si>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</si>
  <si>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</si>
  <si>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</si>
  <si>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</si>
  <si>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</si>
  <si>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</si>
  <si>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</si>
  <si>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</si>
  <si>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</si>
  <si>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</si>
  <si>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</si>
  <si>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</si>
  <si>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</si>
  <si>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</si>
  <si>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</si>
  <si>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</si>
  <si>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</si>
  <si>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</si>
  <si>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</si>
  <si>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</si>
  <si>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</si>
  <si>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</si>
  <si>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</si>
  <si>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</si>
  <si>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</si>
  <si>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</si>
  <si>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</si>
  <si>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</si>
  <si>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</si>
  <si>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</si>
  <si>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</si>
  <si>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</si>
  <si>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</si>
  <si>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</si>
  <si>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</si>
  <si>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</si>
  <si>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</si>
  <si>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</si>
  <si>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</si>
  <si>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</si>
  <si>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</si>
  <si>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</si>
  <si>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</si>
  <si>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</si>
  <si>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</si>
  <si>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</si>
  <si>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</si>
  <si>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</si>
  <si>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</si>
  <si>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</si>
  <si>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</si>
  <si>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</si>
  <si>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</si>
  <si>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</si>
  <si>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</si>
  <si>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</si>
  <si>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</si>
  <si>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</si>
  <si>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</si>
  <si>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</si>
  <si>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</si>
  <si>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</si>
  <si>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</si>
  <si>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</si>
  <si>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</si>
  <si>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</si>
  <si>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</si>
  <si>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</si>
  <si>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</si>
  <si>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</si>
  <si>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</si>
  <si>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</si>
  <si>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</si>
  <si>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</si>
  <si>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</si>
  <si>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</si>
  <si>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</si>
  <si>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</si>
  <si>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</si>
  <si>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</si>
  <si>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</si>
  <si>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</si>
  <si>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</si>
  <si>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</si>
  <si>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</si>
  <si>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</si>
  <si>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</si>
  <si>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</si>
  <si>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</si>
  <si>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</si>
  <si>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</si>
  <si>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</si>
  <si>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</si>
  <si>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</si>
  <si>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</si>
  <si>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</si>
  <si>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</si>
  <si>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</si>
  <si>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</si>
  <si>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</si>
  <si>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</si>
  <si>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</si>
  <si>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</si>
  <si>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</si>
  <si>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</si>
  <si>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</si>
  <si>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</si>
  <si>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</si>
  <si>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</si>
  <si>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</si>
  <si>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</si>
  <si>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</si>
  <si>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</si>
  <si>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</si>
  <si>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</si>
  <si>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</si>
  <si>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</si>
  <si>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</si>
  <si>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</si>
  <si>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</si>
  <si>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</si>
  <si>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</si>
  <si>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</si>
  <si>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</si>
  <si>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</si>
  <si>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</si>
  <si>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</si>
  <si>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</si>
  <si>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</si>
  <si>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</si>
  <si>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</si>
  <si>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</si>
  <si>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</si>
  <si>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</si>
  <si>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</si>
  <si>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</si>
  <si>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</si>
  <si>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</si>
  <si>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</si>
  <si>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</si>
  <si>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</si>
  <si>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</si>
  <si>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</si>
  <si>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</si>
  <si>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</si>
  <si>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</si>
  <si>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</si>
  <si>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</si>
  <si>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</si>
  <si>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</si>
  <si>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</si>
  <si>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</si>
  <si>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</si>
  <si>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</si>
  <si>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</si>
  <si>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</si>
  <si>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</si>
  <si>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</si>
  <si>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</si>
  <si>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</si>
  <si>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</si>
  <si>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</si>
  <si>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</si>
  <si>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</si>
  <si>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</si>
  <si>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</si>
  <si>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</si>
  <si>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</si>
  <si>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</si>
  <si>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</si>
  <si>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</si>
  <si>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</si>
  <si>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</si>
  <si>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</si>
  <si>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</si>
  <si>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</si>
  <si>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</si>
  <si>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</si>
  <si>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</si>
  <si>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</si>
  <si>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</si>
  <si>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</si>
  <si>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</si>
  <si>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</si>
  <si>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</si>
  <si>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</si>
  <si>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</si>
  <si>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</si>
  <si>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</si>
  <si>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</si>
  <si>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</si>
  <si>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</si>
  <si>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</si>
  <si>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</si>
  <si>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</si>
  <si>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</si>
  <si>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</si>
  <si>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</si>
  <si>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</si>
  <si>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</si>
  <si>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</si>
  <si>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</si>
  <si>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</si>
  <si>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</si>
  <si>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</si>
  <si>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</si>
  <si>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</si>
  <si>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</si>
  <si>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</si>
  <si>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</si>
  <si>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</si>
  <si>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</si>
  <si>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</si>
  <si>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</si>
  <si>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</si>
  <si>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</si>
  <si>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</si>
  <si>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</si>
  <si>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</si>
  <si>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</si>
  <si>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</si>
  <si>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</si>
  <si>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</si>
  <si>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</si>
  <si>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</si>
  <si>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</si>
  <si>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</si>
  <si>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</si>
  <si>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</si>
  <si>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</si>
  <si>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</si>
  <si>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</si>
  <si>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</si>
  <si>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</si>
  <si>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</si>
  <si>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</si>
  <si>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</si>
  <si>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</si>
  <si>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</si>
  <si>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</si>
  <si>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</si>
  <si>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</si>
  <si>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</si>
  <si>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</si>
  <si>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</si>
  <si>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</si>
  <si>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</si>
  <si>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</si>
  <si>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</si>
  <si>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</si>
  <si>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</si>
  <si>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</si>
  <si>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</si>
  <si>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</si>
  <si>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</si>
  <si>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</si>
  <si>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</si>
  <si>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</si>
  <si>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</si>
  <si>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</si>
  <si>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</si>
  <si>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</si>
  <si>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</si>
  <si>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</si>
  <si>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</si>
  <si>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</si>
  <si>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</si>
  <si>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</si>
  <si>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</si>
  <si>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</si>
  <si>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</si>
  <si>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</si>
  <si>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</si>
  <si>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</si>
  <si>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</si>
  <si>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</si>
  <si>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</si>
  <si>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</si>
  <si>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</si>
  <si>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</si>
  <si>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</si>
  <si>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</si>
  <si>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</si>
  <si>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</si>
  <si>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</si>
  <si>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</si>
  <si>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</si>
  <si>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</si>
  <si>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</si>
  <si>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</si>
  <si>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</si>
  <si>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</si>
  <si>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</si>
  <si>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</si>
  <si>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</si>
  <si>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</si>
  <si>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</si>
  <si>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</si>
  <si>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</si>
  <si>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</si>
  <si>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</si>
  <si>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</si>
  <si>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</si>
  <si>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</si>
  <si>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</si>
  <si>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</si>
  <si>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</si>
  <si>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</si>
  <si>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</si>
  <si>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</si>
  <si>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</si>
  <si>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</si>
  <si>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</si>
  <si>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</si>
  <si>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</si>
  <si>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</si>
  <si>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</si>
  <si>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</si>
  <si>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</si>
  <si>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</si>
  <si>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</si>
  <si>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</si>
  <si>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</si>
  <si>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</si>
  <si>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</si>
  <si>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</si>
  <si>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</si>
  <si>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</si>
  <si>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</si>
  <si>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</si>
  <si>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</si>
  <si>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</si>
  <si>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</si>
  <si>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</si>
  <si>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</si>
  <si>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</si>
  <si>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</si>
  <si>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</si>
  <si>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</si>
  <si>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</si>
  <si>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</si>
  <si>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</si>
  <si>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</si>
  <si>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</si>
  <si>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</si>
  <si>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</si>
  <si>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</si>
  <si>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</si>
  <si>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</si>
  <si>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</si>
  <si>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</si>
  <si>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</si>
  <si>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</si>
  <si>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</si>
  <si>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</si>
  <si>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</si>
  <si>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</si>
  <si>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</si>
  <si>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</si>
  <si>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</si>
  <si>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</si>
  <si>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</si>
  <si>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</si>
  <si>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</si>
  <si>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</si>
  <si>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</si>
  <si>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</si>
  <si>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</si>
  <si>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</si>
  <si>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</si>
  <si>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</si>
  <si>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</si>
  <si>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</si>
  <si>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</si>
  <si>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</si>
  <si>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</si>
  <si>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</si>
  <si>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</si>
  <si>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</si>
  <si>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</si>
  <si>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</si>
  <si>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</si>
  <si>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</si>
  <si>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</si>
  <si>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</si>
  <si>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</si>
  <si>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</si>
  <si>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</si>
  <si>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</si>
  <si>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</si>
  <si>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</si>
  <si>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</si>
  <si>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</si>
  <si>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</si>
  <si>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</si>
  <si>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</si>
  <si>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</si>
  <si>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</si>
  <si>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</si>
  <si>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</si>
  <si>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</si>
  <si>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</si>
  <si>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</si>
  <si>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</si>
  <si>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</si>
  <si>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</si>
  <si>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</si>
  <si>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</si>
  <si>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</si>
  <si>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</si>
  <si>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</si>
  <si>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</si>
  <si>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</si>
  <si>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</si>
  <si>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</si>
  <si>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</si>
  <si>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</si>
  <si>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</si>
  <si>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</si>
  <si>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</si>
  <si>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</si>
  <si>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</si>
  <si>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</si>
  <si>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</si>
  <si>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</si>
  <si>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</si>
  <si>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</si>
  <si>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</si>
  <si>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</si>
  <si>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</si>
  <si>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</si>
  <si>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</si>
  <si>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</si>
  <si>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</si>
  <si>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</si>
  <si>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</si>
  <si>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</si>
  <si>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</si>
  <si>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</si>
  <si>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</si>
  <si>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</si>
  <si>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</si>
  <si>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</si>
  <si>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</si>
  <si>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</si>
  <si>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</si>
  <si>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</si>
  <si>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</si>
  <si>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</si>
  <si>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</si>
  <si>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</si>
  <si>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</si>
  <si>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</si>
  <si>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</si>
  <si>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</si>
  <si>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</si>
  <si>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</si>
  <si>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</si>
  <si>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</si>
  <si>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</si>
  <si>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</si>
  <si>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</si>
  <si>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</si>
  <si>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</si>
  <si>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</si>
  <si>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</si>
  <si>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</si>
  <si>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</si>
  <si>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</si>
  <si>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</si>
  <si>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</si>
  <si>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</si>
  <si>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</si>
  <si>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</si>
  <si>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</si>
  <si>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</si>
  <si>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</si>
  <si>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</si>
  <si>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</si>
  <si>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</si>
  <si>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</si>
  <si>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</si>
  <si>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</si>
  <si>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</si>
  <si>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</si>
  <si>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</si>
  <si>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</si>
  <si>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</si>
  <si>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</si>
  <si>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</si>
  <si>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</si>
  <si>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</si>
  <si>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</si>
  <si>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</si>
  <si>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</si>
  <si>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</si>
  <si>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</si>
  <si>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</si>
  <si>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</si>
  <si>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</si>
  <si>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</si>
  <si>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</si>
  <si>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</si>
  <si>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</si>
  <si>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</si>
  <si>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</si>
  <si>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</si>
  <si>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</si>
  <si>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</si>
  <si>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</si>
  <si>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</si>
  <si>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</si>
  <si>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</si>
  <si>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</si>
  <si>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</si>
  <si>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</si>
  <si>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</si>
  <si>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</si>
  <si>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</si>
  <si>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</si>
  <si>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</si>
  <si>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</si>
  <si>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</si>
  <si>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</si>
  <si>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</si>
  <si>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</si>
  <si>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</si>
  <si>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</si>
  <si>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</si>
  <si>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</si>
  <si>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</si>
  <si>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</si>
  <si>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</si>
  <si>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</si>
  <si>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</si>
  <si>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</si>
  <si>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</si>
  <si>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</si>
  <si>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</si>
  <si>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</si>
  <si>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</si>
  <si>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</si>
  <si>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</si>
  <si>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</si>
  <si>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</si>
  <si>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</si>
  <si>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</si>
  <si>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</si>
  <si>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</si>
  <si>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</si>
  <si>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</si>
  <si>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</si>
  <si>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</si>
  <si>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</si>
  <si>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</si>
  <si>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</si>
  <si>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</si>
  <si>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</si>
  <si>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</si>
  <si>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</si>
  <si>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</si>
  <si>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</si>
  <si>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</si>
  <si>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</si>
  <si>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</si>
  <si>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</si>
  <si>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</si>
  <si>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</si>
  <si>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</si>
  <si>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</si>
  <si>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</si>
  <si>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</si>
  <si>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</si>
  <si>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</si>
  <si>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</si>
  <si>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</si>
  <si>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</si>
  <si>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</si>
  <si>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</si>
  <si>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</si>
  <si>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</si>
  <si>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</si>
  <si>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</si>
  <si>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</si>
  <si>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</si>
  <si>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</si>
  <si>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</si>
  <si>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</si>
  <si>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</si>
  <si>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</si>
  <si>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</si>
  <si>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</si>
  <si>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</si>
  <si>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</si>
  <si>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</si>
  <si>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</si>
  <si>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</si>
  <si>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</si>
  <si>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</si>
  <si>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</si>
  <si>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</si>
  <si>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</si>
  <si>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</si>
  <si>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</si>
  <si>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</si>
  <si>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</si>
  <si>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</si>
  <si>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</si>
  <si>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</si>
  <si>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</si>
  <si>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</si>
  <si>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</si>
  <si>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</si>
  <si>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</si>
  <si>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</si>
  <si>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</si>
  <si>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</si>
  <si>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</si>
  <si>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</si>
  <si>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</si>
  <si>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</si>
  <si>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</si>
  <si>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</si>
  <si>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</si>
  <si>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</si>
  <si>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</si>
  <si>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</si>
  <si>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</si>
  <si>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</si>
  <si>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</si>
  <si>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</si>
  <si>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</si>
  <si>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</si>
  <si>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</si>
  <si>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</si>
  <si>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</si>
  <si>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</si>
  <si>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</si>
  <si>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</si>
  <si>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</si>
  <si>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</si>
  <si>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</si>
  <si>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</si>
  <si>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</si>
  <si>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</si>
  <si>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</si>
  <si>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</si>
  <si>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</si>
  <si>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</si>
  <si>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</si>
  <si>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</si>
  <si>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</si>
  <si>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</si>
  <si>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</si>
  <si>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</si>
  <si>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</si>
  <si>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</si>
  <si>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</si>
  <si>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</si>
  <si>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</si>
  <si>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</si>
  <si>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</si>
  <si>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</si>
  <si>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</si>
  <si>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</si>
  <si>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</si>
  <si>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</si>
  <si>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</si>
  <si>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</si>
  <si>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</si>
  <si>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</si>
  <si>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</si>
  <si>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</si>
  <si>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</si>
  <si>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</si>
  <si>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</si>
  <si>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</si>
  <si>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</si>
  <si>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</si>
  <si>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</si>
  <si>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</si>
  <si>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</si>
  <si>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</si>
  <si>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</si>
  <si>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</si>
  <si>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</si>
  <si>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</si>
  <si>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</si>
  <si>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</si>
  <si>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</si>
  <si>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</si>
  <si>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</si>
  <si>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</si>
  <si>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</si>
  <si>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</si>
  <si>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</si>
  <si>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</si>
  <si>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</si>
  <si>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</si>
  <si>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</si>
  <si>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</si>
  <si>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</si>
  <si>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</si>
  <si>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</si>
  <si>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</si>
  <si>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</si>
  <si>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</si>
  <si>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</si>
  <si>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</si>
  <si>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</si>
  <si>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</si>
  <si>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</si>
  <si>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</si>
  <si>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</si>
  <si>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</si>
  <si>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</si>
  <si>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</si>
  <si>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</si>
  <si>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</si>
  <si>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</si>
  <si>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</si>
  <si>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</si>
  <si>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</si>
  <si>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</si>
  <si>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</si>
  <si>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</si>
  <si>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</si>
  <si>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</si>
  <si>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</si>
  <si>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</si>
  <si>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</si>
  <si>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</si>
  <si>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</si>
  <si>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</si>
  <si>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</si>
  <si>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</si>
  <si>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</si>
  <si>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</si>
  <si>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</si>
  <si>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</si>
  <si>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</si>
  <si>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</si>
  <si>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</si>
  <si>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</si>
  <si>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</si>
  <si>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</si>
  <si>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</si>
  <si>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</si>
  <si>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</si>
  <si>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</si>
  <si>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</si>
  <si>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</si>
  <si>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</si>
  <si>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</si>
  <si>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</si>
  <si>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</si>
  <si>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</si>
  <si>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</si>
  <si>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</si>
  <si>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</si>
  <si>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</si>
  <si>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</si>
  <si>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</si>
  <si>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</si>
  <si>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</si>
  <si>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</si>
  <si>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</si>
  <si>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</si>
  <si>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</si>
  <si>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</si>
  <si>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</si>
  <si>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</si>
  <si>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</si>
  <si>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</si>
  <si>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</si>
  <si>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</si>
  <si>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</si>
  <si>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</si>
  <si>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</si>
  <si>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</si>
  <si>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</si>
  <si>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</si>
  <si>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</si>
  <si>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</si>
  <si>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</si>
  <si>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</si>
  <si>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</si>
  <si>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</si>
  <si>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</si>
  <si>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</si>
  <si>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</si>
  <si>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</si>
  <si>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</si>
  <si>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</si>
  <si>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</si>
  <si>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</si>
  <si>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</si>
  <si>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</si>
  <si>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</si>
  <si>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</si>
  <si>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</si>
  <si>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</si>
  <si>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</si>
  <si>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</si>
  <si>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</si>
  <si>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</si>
  <si>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</si>
  <si>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</si>
  <si>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</si>
  <si>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</si>
  <si>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</si>
  <si>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</si>
  <si>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</si>
  <si>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</si>
  <si>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</si>
  <si>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</si>
  <si>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</si>
  <si>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</si>
  <si>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</si>
  <si>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</si>
  <si>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</si>
  <si>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</si>
  <si>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</si>
  <si>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</si>
  <si>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</si>
  <si>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</si>
  <si>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</si>
  <si>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</si>
  <si>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</si>
  <si>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</si>
  <si>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</si>
  <si>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</si>
  <si>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</si>
  <si>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</si>
  <si>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</si>
  <si>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</si>
  <si>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</si>
  <si>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</si>
  <si>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</si>
  <si>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</si>
  <si>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</si>
  <si>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</si>
  <si>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</si>
  <si>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</si>
  <si>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</si>
  <si>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</si>
  <si>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</si>
  <si>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</si>
  <si>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</si>
  <si>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</si>
  <si>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</si>
  <si>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</si>
  <si>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</si>
  <si>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</si>
  <si>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</si>
  <si>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</si>
  <si>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</si>
  <si>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</si>
  <si>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</si>
  <si>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</si>
  <si>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</si>
  <si>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</si>
  <si>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</si>
  <si>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</si>
  <si>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</si>
  <si>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</si>
  <si>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</si>
  <si>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</si>
  <si>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</si>
  <si>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</si>
  <si>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</si>
  <si>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</si>
  <si>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</si>
  <si>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</si>
  <si>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</si>
  <si>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</si>
  <si>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</si>
  <si>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</si>
  <si>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</si>
  <si>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</si>
  <si>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</si>
  <si>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</si>
  <si>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</si>
  <si>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</si>
  <si>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</si>
  <si>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</si>
  <si>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</si>
  <si>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</si>
  <si>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</si>
  <si>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</si>
  <si>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</si>
  <si>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</si>
  <si>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</si>
  <si>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</si>
  <si>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</si>
  <si>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</si>
  <si>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</si>
  <si>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</si>
  <si>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</si>
  <si>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</si>
  <si>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</si>
  <si>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</si>
  <si>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</si>
  <si>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</si>
  <si>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</si>
  <si>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</si>
  <si>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</si>
  <si>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</si>
  <si>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</si>
  <si>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</si>
  <si>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</si>
  <si>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</si>
  <si>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</si>
  <si>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</si>
  <si>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</si>
  <si>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</si>
  <si>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</si>
  <si>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</si>
  <si>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</si>
  <si>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</si>
  <si>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</si>
  <si>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</si>
  <si>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</si>
  <si>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</si>
  <si>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</si>
  <si>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</si>
  <si>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</si>
  <si>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</si>
  <si>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</si>
  <si>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</si>
  <si>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</si>
  <si>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</si>
  <si>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</si>
  <si>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</si>
  <si>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</si>
  <si>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</si>
  <si>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</si>
  <si>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</si>
  <si>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</si>
  <si>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</si>
  <si>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</si>
  <si>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</si>
  <si>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</si>
  <si>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</si>
  <si>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</si>
  <si>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</si>
  <si>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</si>
  <si>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</si>
  <si>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</si>
  <si>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</si>
  <si>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</si>
  <si>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</si>
  <si>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</si>
  <si>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</si>
  <si>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</si>
  <si>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</si>
  <si>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</si>
  <si>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</si>
  <si>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</si>
  <si>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</si>
  <si>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</si>
  <si>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</si>
  <si>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</si>
  <si>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</si>
  <si>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</si>
  <si>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</si>
  <si>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</si>
  <si>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</si>
  <si>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</si>
  <si>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</si>
  <si>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</si>
  <si>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</si>
  <si>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</si>
  <si>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</si>
  <si>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</si>
  <si>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</si>
  <si>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</si>
  <si>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</si>
  <si>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</si>
  <si>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</si>
  <si>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</si>
  <si>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</si>
  <si>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</si>
  <si>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</si>
  <si>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</si>
  <si>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</si>
  <si>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</si>
  <si>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</si>
  <si>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</si>
  <si>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</si>
  <si>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</si>
  <si>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</si>
  <si>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</si>
  <si>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</si>
  <si>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</si>
  <si>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</si>
  <si>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</si>
  <si>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</si>
  <si>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</si>
  <si>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</si>
  <si>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</si>
  <si>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</si>
  <si>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</si>
  <si>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</si>
  <si>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</si>
  <si>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</si>
  <si>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</si>
  <si>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</si>
  <si>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</si>
  <si>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</si>
  <si>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</si>
  <si>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</si>
  <si>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</si>
  <si>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</si>
  <si>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</si>
  <si>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</si>
  <si>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</si>
  <si>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</si>
  <si>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</si>
  <si>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</si>
  <si>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</si>
  <si>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</si>
  <si>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</si>
  <si>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</si>
  <si>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</si>
  <si>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</si>
  <si>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</si>
  <si>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</si>
  <si>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</si>
  <si>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</si>
  <si>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</si>
  <si>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</si>
  <si>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</si>
  <si>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</si>
  <si>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</si>
  <si>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</si>
  <si>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</si>
  <si>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</si>
  <si>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</si>
  <si>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</si>
  <si>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</si>
  <si>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</si>
  <si>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</si>
  <si>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</si>
  <si>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</si>
  <si>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</si>
  <si>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</si>
  <si>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</si>
  <si>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</si>
  <si>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</si>
  <si>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</si>
  <si>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</si>
  <si>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</si>
  <si>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</si>
  <si>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</si>
  <si>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</si>
  <si>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</si>
  <si>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</si>
  <si>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</si>
  <si>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</si>
  <si>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</si>
  <si>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</si>
  <si>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</si>
  <si>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</si>
  <si>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</si>
  <si>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</si>
  <si>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</si>
  <si>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</si>
  <si>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</si>
  <si>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</si>
  <si>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</si>
  <si>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</si>
  <si>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</si>
  <si>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</si>
  <si>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</si>
  <si>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</si>
  <si>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</si>
  <si>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</si>
  <si>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</si>
  <si>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</si>
  <si>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</si>
  <si>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</si>
  <si>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</si>
  <si>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</si>
  <si>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</si>
  <si>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</si>
  <si>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</si>
  <si>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</si>
  <si>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</si>
  <si>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</si>
  <si>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</si>
  <si>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</si>
  <si>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</si>
  <si>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</si>
  <si>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</si>
  <si>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</si>
  <si>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</si>
  <si>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</si>
  <si>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</si>
  <si>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</si>
  <si>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</si>
  <si>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</si>
  <si>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</si>
  <si>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</si>
  <si>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</si>
  <si>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</si>
  <si>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</si>
  <si>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</si>
  <si>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</si>
  <si>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</si>
  <si>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</si>
  <si>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</si>
  <si>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</si>
  <si>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</si>
  <si>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</si>
  <si>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</si>
  <si>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</si>
  <si>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</si>
  <si>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</si>
  <si>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</si>
  <si>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</si>
  <si>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</si>
  <si>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</si>
  <si>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</si>
  <si>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</si>
  <si>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</si>
  <si>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</si>
  <si>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</si>
  <si>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</si>
  <si>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</si>
  <si>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</si>
  <si>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</si>
  <si>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</si>
  <si>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</si>
  <si>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</si>
  <si>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</si>
  <si>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</si>
  <si>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</si>
  <si>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</si>
  <si>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</si>
  <si>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</si>
  <si>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</si>
  <si>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</si>
  <si>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</si>
  <si>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</si>
  <si>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</si>
  <si>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</si>
  <si>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</si>
  <si>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</si>
  <si>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</si>
  <si>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</si>
  <si>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</si>
  <si>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</si>
  <si>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</si>
  <si>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</si>
  <si>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</si>
  <si>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</si>
  <si>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</si>
  <si>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</si>
  <si>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</si>
  <si>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</si>
  <si>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</si>
  <si>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</si>
  <si>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</si>
  <si>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</si>
  <si>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</si>
  <si>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</si>
  <si>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</si>
  <si>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</si>
  <si>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</si>
  <si>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</si>
  <si>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</si>
  <si>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</si>
  <si>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</si>
  <si>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</si>
  <si>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</si>
  <si>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</si>
  <si>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</si>
  <si>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</si>
  <si>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</si>
  <si>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</si>
  <si>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</si>
  <si>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</si>
  <si>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</si>
  <si>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</si>
  <si>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</si>
  <si>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</si>
  <si>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</si>
  <si>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</si>
  <si>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</si>
  <si>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</si>
  <si>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</si>
  <si>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</si>
  <si>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</si>
  <si>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</si>
  <si>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</si>
  <si>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</si>
  <si>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</si>
  <si>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</si>
  <si>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</si>
  <si>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</si>
  <si>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</si>
  <si>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</si>
  <si>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</si>
  <si>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</si>
  <si>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</si>
  <si>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</si>
  <si>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</si>
  <si>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</si>
  <si>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</si>
  <si>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</si>
  <si>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</si>
  <si>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</si>
  <si>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</si>
  <si>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</si>
  <si>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</si>
  <si>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</si>
  <si>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</si>
  <si>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</si>
  <si>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</si>
  <si>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</si>
  <si>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</si>
  <si>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</si>
  <si>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</si>
  <si>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</si>
  <si>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</si>
  <si>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</si>
  <si>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</si>
  <si>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</si>
  <si>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</si>
  <si>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</si>
  <si>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</si>
  <si>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</si>
  <si>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</si>
  <si>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</si>
  <si>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</si>
  <si>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</si>
  <si>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</si>
  <si>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</si>
  <si>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</si>
  <si>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</si>
  <si>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</si>
  <si>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</si>
  <si>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</si>
  <si>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</si>
  <si>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</si>
  <si>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</si>
  <si>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</si>
  <si>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</si>
  <si>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</si>
  <si>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</si>
  <si>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</si>
  <si>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</si>
  <si>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</si>
  <si>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</si>
  <si>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</si>
  <si>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</si>
  <si>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</si>
  <si>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</si>
  <si>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</si>
  <si>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</si>
  <si>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</si>
  <si>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</si>
  <si>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</si>
  <si>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</si>
  <si>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</si>
  <si>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</si>
  <si>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</si>
  <si>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</si>
  <si>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</si>
  <si>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</si>
  <si>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</si>
  <si>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</si>
  <si>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</si>
  <si>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</si>
  <si>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</si>
  <si>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</si>
  <si>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</si>
  <si>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</si>
  <si>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</si>
  <si>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</si>
  <si>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</si>
  <si>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</si>
  <si>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</si>
  <si>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</si>
  <si>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</si>
  <si>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</si>
  <si>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</si>
  <si>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</si>
  <si>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</si>
  <si>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</si>
  <si>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</si>
  <si>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</si>
  <si>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</si>
  <si>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</si>
  <si>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</si>
  <si>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</si>
  <si>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</si>
  <si>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</si>
  <si>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</si>
  <si>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</si>
  <si>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</si>
  <si>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</si>
  <si>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</si>
  <si>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</si>
  <si>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</si>
  <si>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</si>
  <si>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</si>
  <si>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</si>
  <si>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</si>
  <si>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</si>
  <si>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</si>
  <si>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</si>
  <si>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</si>
  <si>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</si>
  <si>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</si>
  <si>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</si>
  <si>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</si>
  <si>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</si>
  <si>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</si>
  <si>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</si>
  <si>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</si>
  <si>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</si>
  <si>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</si>
  <si>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</si>
  <si>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</si>
  <si>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</si>
  <si>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</si>
  <si>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</si>
  <si>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</si>
  <si>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</si>
  <si>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</si>
  <si>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</si>
  <si>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</si>
  <si>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</si>
  <si>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</si>
  <si>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</si>
  <si>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</si>
  <si>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</si>
  <si>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</si>
  <si>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</si>
  <si>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</si>
  <si>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</si>
  <si>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</si>
  <si>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</si>
  <si>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</si>
  <si>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</si>
  <si>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</si>
  <si>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</si>
  <si>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</si>
  <si>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</si>
  <si>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</si>
  <si>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</si>
  <si>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</si>
  <si>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</si>
  <si>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</si>
  <si>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</si>
  <si>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</si>
  <si>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</si>
  <si>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</si>
  <si>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</si>
  <si>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</si>
  <si>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</si>
  <si>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</si>
  <si>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</si>
  <si>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</si>
  <si>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</si>
  <si>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</si>
  <si>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</si>
  <si>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</si>
  <si>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</si>
  <si>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</si>
  <si>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</si>
  <si>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</si>
  <si>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</si>
  <si>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</si>
  <si>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</si>
  <si>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</si>
  <si>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</si>
  <si>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</si>
  <si>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</si>
  <si>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</si>
  <si>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</si>
  <si>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</si>
  <si>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</si>
  <si>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</si>
  <si>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</si>
  <si>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</si>
  <si>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</si>
  <si>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</si>
  <si>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</si>
  <si>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</si>
  <si>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</si>
  <si>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</si>
  <si>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</si>
  <si>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</si>
  <si>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</si>
  <si>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</si>
  <si>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</si>
  <si>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</si>
  <si>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</si>
  <si>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</si>
  <si>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</si>
  <si>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</si>
  <si>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</si>
  <si>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</si>
  <si>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</si>
  <si>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</si>
  <si>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</si>
  <si>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</si>
  <si>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</si>
  <si>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</si>
  <si>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</si>
  <si>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</si>
  <si>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</si>
  <si>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</si>
  <si>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</si>
  <si>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</si>
  <si>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</si>
  <si>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</si>
  <si>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</si>
  <si>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</si>
  <si>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</si>
  <si>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</si>
  <si>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</si>
  <si>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</si>
  <si>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</si>
  <si>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</si>
  <si>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</si>
  <si>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</si>
  <si>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</si>
  <si>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</si>
  <si>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</si>
  <si>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</si>
  <si>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</si>
  <si>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</si>
  <si>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</si>
  <si>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</si>
  <si>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</si>
  <si>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</si>
  <si>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</si>
  <si>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</si>
  <si>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</si>
  <si>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</si>
  <si>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</si>
  <si>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</si>
  <si>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</si>
  <si>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</si>
  <si>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</si>
  <si>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</si>
  <si>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</si>
  <si>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</si>
  <si>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</si>
  <si>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</si>
  <si>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</si>
  <si>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</si>
  <si>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</si>
  <si>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</si>
  <si>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</si>
  <si>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</si>
  <si>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</si>
  <si>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</si>
  <si>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</si>
  <si>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</si>
  <si>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</si>
  <si>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</si>
  <si>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</si>
  <si>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</si>
  <si>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</si>
  <si>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</si>
  <si>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</si>
  <si>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</si>
  <si>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</si>
  <si>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</si>
  <si>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</si>
  <si>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</si>
  <si>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</si>
  <si>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</si>
  <si>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</si>
  <si>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</si>
  <si>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</si>
  <si>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</si>
  <si>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</si>
  <si>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</si>
  <si>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</si>
  <si>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</si>
  <si>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</si>
  <si>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</si>
  <si>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</si>
  <si>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</si>
  <si>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</si>
  <si>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</si>
  <si>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</si>
  <si>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</si>
  <si>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</si>
  <si>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</si>
  <si>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</si>
  <si>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</si>
  <si>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</si>
  <si>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</si>
  <si>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</si>
  <si>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</si>
  <si>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</si>
  <si>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</si>
  <si>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</si>
  <si>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</si>
  <si>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</si>
  <si>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</si>
  <si>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</si>
  <si>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</si>
  <si>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</si>
  <si>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</si>
  <si>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</si>
  <si>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</si>
  <si>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</si>
  <si>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</si>
  <si>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</si>
  <si>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</si>
  <si>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</si>
  <si>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</si>
  <si>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</si>
  <si>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</si>
  <si>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</si>
  <si>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</si>
  <si>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</si>
  <si>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</si>
  <si>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</si>
  <si>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</si>
  <si>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</si>
  <si>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</si>
  <si>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</si>
  <si>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</si>
  <si>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</si>
  <si>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</si>
  <si>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</si>
  <si>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</si>
  <si>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</si>
  <si>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</si>
  <si>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</si>
  <si>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</si>
  <si>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</si>
  <si>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</si>
  <si>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</si>
  <si>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</si>
  <si>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</si>
  <si>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</si>
  <si>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</si>
  <si>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</si>
  <si>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</si>
  <si>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</si>
  <si>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</si>
  <si>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</si>
  <si>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</si>
  <si>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</si>
  <si>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</si>
  <si>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</si>
  <si>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</si>
  <si>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</si>
  <si>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</si>
  <si>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</si>
  <si>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</si>
  <si>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</si>
  <si>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</si>
  <si>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</si>
  <si>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</si>
  <si>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</si>
  <si>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</si>
  <si>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</si>
  <si>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</si>
  <si>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</si>
  <si>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</si>
  <si>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</si>
  <si>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</si>
  <si>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</si>
  <si>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</si>
  <si>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</si>
  <si>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</si>
  <si>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</si>
  <si>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</si>
  <si>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</si>
  <si>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</si>
  <si>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</si>
  <si>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</si>
  <si>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</si>
  <si>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</si>
  <si>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</si>
  <si>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</si>
  <si>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</si>
  <si>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</si>
  <si>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</si>
  <si>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</si>
  <si>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</si>
  <si>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</si>
  <si>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</si>
  <si>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</si>
  <si>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</si>
  <si>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</si>
  <si>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</si>
  <si>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</si>
  <si>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</si>
  <si>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</si>
  <si>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</si>
  <si>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</si>
  <si>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</si>
  <si>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</si>
  <si>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</si>
  <si>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</si>
  <si>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</si>
  <si>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</si>
  <si>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</si>
  <si>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</si>
  <si>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</si>
  <si>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</si>
  <si>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</si>
  <si>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</si>
  <si>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</si>
  <si>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</si>
  <si>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</si>
  <si>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</si>
  <si>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</si>
  <si>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</si>
  <si>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</si>
  <si>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</si>
  <si>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</si>
  <si>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</si>
  <si>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</si>
  <si>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</si>
  <si>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</si>
  <si>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</si>
  <si>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</si>
  <si>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</si>
  <si>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</si>
  <si>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</si>
  <si>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</si>
  <si>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</si>
  <si>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</si>
  <si>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</si>
  <si>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</si>
  <si>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</si>
  <si>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</si>
  <si>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</si>
  <si>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</si>
  <si>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</si>
  <si>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</si>
  <si>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</si>
  <si>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</si>
  <si>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</si>
  <si>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</si>
  <si>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</si>
  <si>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</si>
  <si>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</si>
  <si>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</si>
  <si>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</si>
  <si>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</si>
  <si>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</si>
  <si>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</si>
  <si>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</si>
  <si>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</si>
  <si>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</si>
  <si>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</si>
  <si>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</si>
  <si>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</si>
  <si>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</si>
  <si>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</si>
  <si>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</si>
  <si>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</si>
  <si>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</si>
  <si>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</si>
  <si>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</si>
  <si>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</si>
  <si>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</si>
  <si>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</si>
  <si>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</si>
  <si>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</si>
  <si>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</si>
  <si>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</si>
  <si>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</si>
  <si>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</si>
  <si>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</si>
  <si>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</si>
  <si>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</si>
  <si>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</si>
  <si>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</si>
  <si>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</si>
  <si>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</si>
  <si>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</si>
  <si>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</si>
  <si>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</si>
  <si>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</si>
  <si>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</si>
  <si>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</si>
  <si>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</si>
  <si>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</si>
  <si>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</si>
  <si>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</si>
  <si>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</si>
  <si>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</si>
  <si>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</si>
  <si>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</si>
  <si>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</si>
  <si>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</si>
  <si>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</si>
  <si>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</si>
  <si>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</si>
  <si>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</si>
  <si>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</si>
  <si>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</si>
  <si>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</si>
  <si>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</si>
  <si>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</si>
  <si>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</si>
  <si>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</si>
  <si>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</si>
  <si>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</si>
  <si>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</si>
  <si>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</si>
  <si>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</si>
  <si>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</si>
  <si>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</si>
  <si>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</si>
  <si>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</si>
  <si>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</si>
  <si>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</si>
  <si>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</si>
  <si>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</si>
  <si>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</si>
  <si>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</si>
  <si>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</si>
  <si>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</si>
  <si>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</si>
  <si>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</si>
  <si>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</si>
  <si>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</si>
  <si>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</si>
  <si>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</si>
  <si>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</si>
  <si>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</si>
  <si>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</si>
  <si>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</si>
  <si>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</si>
  <si>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</si>
  <si>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</si>
  <si>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</si>
  <si>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</si>
  <si>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</si>
  <si>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</si>
  <si>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</si>
  <si>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</si>
  <si>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</si>
  <si>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</si>
  <si>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</si>
  <si>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</si>
  <si>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</si>
  <si>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</si>
  <si>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</si>
  <si>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</si>
  <si>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</si>
  <si>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</si>
  <si>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</si>
  <si>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</si>
  <si>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</si>
  <si>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</si>
  <si>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</si>
  <si>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</si>
  <si>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</si>
  <si>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</si>
  <si>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</si>
  <si>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</si>
  <si>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</si>
  <si>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</si>
  <si>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</si>
  <si>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</si>
  <si>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</si>
  <si>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</si>
  <si>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</si>
  <si>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</si>
  <si>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</si>
  <si>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</si>
  <si>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</si>
  <si>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</si>
  <si>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</si>
  <si>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</si>
  <si>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</si>
  <si>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</si>
  <si>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</si>
  <si>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</si>
  <si>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</si>
  <si>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</si>
  <si>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</si>
  <si>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</si>
  <si>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</si>
  <si>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</si>
  <si>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</si>
  <si>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</si>
  <si>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</si>
  <si>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</si>
  <si>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</si>
  <si>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</si>
  <si>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</si>
  <si>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</si>
  <si>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</si>
  <si>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</si>
  <si>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</si>
  <si>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</si>
  <si>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</si>
  <si>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</si>
  <si>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</si>
  <si>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</si>
  <si>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</si>
  <si>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</si>
  <si>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</si>
  <si>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</si>
  <si>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</si>
  <si>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</si>
  <si>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</si>
  <si>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</si>
  <si>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</si>
  <si>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</si>
  <si>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</si>
  <si>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</si>
  <si>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</si>
  <si>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</si>
  <si>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</si>
  <si>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</si>
  <si>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</si>
  <si>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</si>
  <si>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</si>
  <si>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</si>
  <si>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</si>
  <si>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</si>
  <si>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</si>
  <si>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</si>
  <si>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</si>
  <si>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</si>
  <si>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</si>
  <si>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</si>
  <si>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</si>
  <si>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</si>
  <si>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</si>
  <si>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</si>
  <si>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</si>
  <si>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</si>
  <si>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</si>
  <si>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</si>
  <si>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</si>
  <si>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</si>
  <si>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</si>
  <si>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</si>
  <si>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</si>
  <si>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</si>
  <si>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</si>
  <si>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</si>
  <si>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</si>
  <si>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</si>
  <si>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</si>
  <si>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</si>
  <si>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</si>
  <si>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</si>
  <si>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</si>
  <si>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</si>
  <si>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</si>
  <si>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</si>
  <si>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</si>
  <si>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</si>
  <si>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</si>
  <si>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</si>
  <si>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</si>
  <si>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</si>
  <si>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</si>
  <si>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</si>
  <si>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</si>
  <si>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</si>
  <si>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</si>
  <si>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</si>
  <si>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</si>
  <si>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</si>
  <si>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</si>
  <si>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</si>
  <si>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</si>
  <si>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</si>
  <si>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</si>
  <si>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</si>
  <si>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</si>
  <si>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</si>
  <si>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</si>
  <si>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</si>
  <si>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</si>
  <si>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</si>
  <si>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</si>
  <si>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</si>
  <si>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</si>
  <si>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</si>
  <si>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</si>
  <si>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</si>
  <si>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</si>
  <si>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</si>
  <si>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</si>
  <si>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</si>
  <si>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</si>
  <si>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</si>
  <si>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</si>
  <si>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</si>
  <si>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</si>
  <si>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</si>
  <si>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</si>
  <si>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</si>
  <si>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</si>
  <si>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</si>
  <si>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</si>
  <si>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</si>
  <si>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</si>
  <si>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</si>
  <si>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</si>
  <si>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</si>
  <si>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</si>
  <si>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</si>
  <si>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</si>
  <si>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</si>
  <si>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</si>
  <si>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</si>
  <si>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</si>
  <si>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</si>
  <si>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</si>
  <si>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</si>
  <si>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</si>
  <si>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</si>
  <si>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</si>
  <si>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</si>
  <si>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</si>
  <si>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</si>
  <si>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</si>
  <si>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</si>
  <si>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</si>
  <si>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</si>
  <si>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</si>
  <si>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</si>
  <si>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</si>
  <si>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</si>
  <si>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</si>
  <si>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</si>
  <si>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</si>
  <si>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</si>
  <si>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</si>
  <si>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</si>
  <si>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</si>
  <si>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</si>
  <si>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</si>
  <si>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</si>
  <si>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</si>
  <si>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</si>
  <si>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</si>
  <si>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</si>
  <si>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</si>
  <si>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</si>
  <si>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</si>
  <si>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</si>
  <si>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</si>
  <si>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</si>
  <si>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</si>
  <si>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</si>
  <si>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</si>
  <si>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</si>
  <si>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</si>
  <si>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</si>
  <si>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</si>
  <si>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</si>
  <si>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</si>
  <si>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</si>
  <si>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</si>
  <si>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</si>
  <si>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</si>
  <si>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</si>
  <si>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</si>
  <si>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</si>
  <si>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</si>
  <si>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</si>
  <si>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</si>
  <si>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</si>
  <si>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</si>
  <si>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</si>
  <si>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</si>
  <si>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</si>
  <si>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</si>
  <si>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</si>
  <si>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</si>
  <si>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</si>
  <si>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</si>
  <si>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</si>
  <si>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</si>
  <si>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</si>
  <si>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</si>
  <si>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</si>
  <si>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</si>
  <si>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</si>
  <si>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</si>
  <si>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</si>
  <si>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</si>
  <si>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</si>
  <si>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</si>
  <si>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</si>
  <si>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</si>
  <si>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</si>
  <si>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</si>
  <si>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</si>
  <si>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</si>
  <si>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</si>
  <si>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</si>
  <si>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</si>
  <si>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</si>
  <si>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</si>
  <si>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</si>
  <si>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</si>
  <si>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</si>
  <si>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</si>
  <si>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</si>
  <si>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</si>
  <si>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</si>
  <si>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</si>
  <si>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</si>
  <si>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</si>
  <si>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</si>
  <si>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</si>
  <si>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</si>
  <si>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</si>
  <si>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</si>
  <si>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</si>
  <si>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</si>
  <si>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</si>
  <si>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</si>
  <si>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</si>
  <si>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</si>
  <si>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</si>
  <si>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</si>
  <si>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</si>
  <si>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</si>
  <si>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</si>
  <si>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</si>
  <si>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</si>
  <si>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</si>
  <si>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</si>
  <si>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</si>
  <si>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</si>
  <si>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</si>
  <si>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</si>
  <si>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</si>
  <si>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</si>
  <si>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</si>
  <si>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</si>
  <si>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</si>
  <si>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</si>
  <si>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</si>
  <si>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</si>
  <si>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</si>
  <si>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</si>
  <si>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</si>
  <si>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</si>
  <si>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</si>
  <si>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</si>
  <si>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</si>
  <si>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</si>
  <si>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</si>
  <si>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</si>
  <si>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</si>
  <si>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</si>
  <si>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</si>
  <si>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</si>
  <si>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</si>
  <si>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</si>
  <si>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</si>
  <si>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</si>
  <si>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</si>
  <si>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</si>
  <si>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</si>
  <si>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</si>
  <si>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</si>
  <si>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</si>
  <si>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</si>
  <si>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</si>
  <si>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</si>
  <si>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</si>
  <si>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</si>
  <si>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</si>
  <si>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</si>
  <si>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</si>
  <si>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</si>
  <si>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</si>
  <si>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</si>
  <si>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</si>
  <si>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</si>
  <si>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</si>
  <si>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</si>
  <si>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</si>
  <si>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</si>
  <si>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</si>
  <si>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</si>
  <si>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</si>
  <si>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</si>
  <si>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</si>
  <si>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</si>
  <si>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</si>
  <si>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</si>
  <si>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</si>
  <si>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</si>
  <si>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</si>
  <si>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</si>
  <si>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</si>
  <si>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</si>
  <si>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</si>
  <si>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</si>
  <si>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</si>
  <si>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</si>
  <si>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</si>
  <si>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</si>
  <si>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</si>
  <si>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</si>
  <si>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</si>
  <si>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</si>
  <si>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</si>
  <si>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</si>
  <si>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</si>
  <si>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</si>
  <si>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</si>
  <si>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</si>
  <si>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</si>
  <si>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</si>
  <si>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</si>
  <si>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</si>
  <si>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</si>
  <si>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</si>
  <si>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</si>
  <si>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</si>
  <si>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</si>
  <si>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</si>
  <si>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</si>
  <si>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</si>
  <si>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</si>
  <si>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</si>
  <si>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</si>
  <si>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</si>
  <si>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</si>
  <si>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</si>
  <si>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</si>
  <si>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</si>
  <si>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</si>
  <si>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</si>
  <si>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</si>
  <si>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</si>
  <si>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</si>
  <si>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</si>
  <si>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</si>
  <si>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</si>
  <si>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</si>
  <si>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</si>
  <si>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</si>
  <si>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</si>
  <si>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</si>
  <si>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</si>
  <si>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</si>
  <si>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</si>
  <si>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</si>
  <si>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</si>
  <si>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</si>
  <si>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</si>
  <si>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</si>
  <si>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</si>
  <si>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</si>
  <si>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</si>
  <si>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</si>
  <si>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</si>
  <si>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</si>
  <si>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</si>
  <si>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</si>
  <si>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</si>
  <si>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</si>
  <si>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</si>
  <si>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</si>
  <si>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</si>
  <si>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</si>
  <si>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</si>
  <si>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</si>
  <si>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</si>
  <si>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</si>
  <si>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</si>
  <si>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</si>
  <si>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</si>
  <si>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</si>
  <si>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</si>
  <si>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</si>
  <si>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</si>
  <si>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</si>
  <si>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</si>
  <si>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</si>
  <si>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</si>
  <si>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</si>
  <si>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</si>
  <si>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</si>
  <si>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</si>
  <si>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</si>
  <si>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</si>
  <si>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</si>
  <si>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</si>
  <si>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</si>
  <si>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</si>
  <si>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</si>
  <si>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</si>
  <si>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</si>
  <si>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</si>
  <si>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</si>
  <si>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</si>
  <si>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</si>
  <si>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</si>
  <si>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</si>
  <si>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</si>
  <si>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</si>
  <si>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</si>
  <si>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</si>
  <si>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</si>
  <si>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</si>
  <si>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</si>
  <si>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</si>
  <si>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</si>
  <si>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</si>
  <si>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</si>
  <si>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</si>
  <si>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</si>
  <si>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</si>
  <si>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</si>
  <si>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</si>
  <si>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</si>
  <si>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</si>
  <si>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</si>
  <si>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</si>
  <si>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</si>
  <si>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</si>
  <si>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</si>
  <si>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</si>
  <si>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</si>
  <si>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</si>
  <si>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</si>
  <si>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</si>
  <si>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</si>
  <si>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</si>
  <si>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</si>
  <si>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</si>
  <si>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</si>
  <si>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</si>
  <si>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</si>
  <si>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</si>
  <si>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</si>
  <si>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</si>
  <si>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</si>
  <si>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</si>
  <si>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</si>
  <si>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</si>
  <si>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</si>
  <si>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</si>
  <si>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</si>
  <si>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</si>
  <si>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</si>
  <si>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</si>
  <si>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</si>
  <si>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</si>
  <si>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</si>
  <si>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</si>
  <si>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</si>
  <si>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</si>
  <si>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</si>
  <si>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</si>
  <si>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</si>
  <si>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</si>
  <si>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</si>
  <si>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</si>
  <si>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</si>
  <si>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</si>
  <si>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</si>
  <si>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</si>
  <si>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</si>
  <si>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</si>
  <si>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</si>
  <si>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</si>
  <si>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</si>
  <si>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</si>
  <si>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</si>
  <si>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</si>
  <si>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</si>
  <si>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</si>
  <si>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</si>
  <si>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</si>
  <si>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</si>
  <si>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</si>
  <si>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</si>
  <si>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</si>
  <si>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</si>
  <si>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</si>
  <si>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</si>
  <si>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</si>
  <si>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</si>
  <si>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</si>
  <si>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</si>
  <si>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</si>
  <si>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</si>
  <si>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</si>
  <si>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</si>
  <si>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</si>
  <si>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</si>
  <si>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</si>
  <si>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</si>
  <si>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</si>
  <si>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</si>
  <si>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</si>
  <si>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</si>
  <si>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</si>
  <si>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</si>
  <si>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</si>
  <si>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</si>
  <si>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</si>
  <si>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</si>
  <si>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</si>
  <si>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</si>
  <si>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</si>
  <si>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</si>
  <si>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</si>
  <si>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</si>
  <si>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</si>
  <si>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</si>
  <si>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</si>
  <si>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</si>
  <si>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</si>
  <si>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</si>
  <si>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</si>
  <si>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</si>
  <si>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</si>
  <si>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</si>
  <si>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</si>
  <si>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</si>
  <si>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</si>
  <si>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</si>
  <si>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</si>
  <si>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</si>
  <si>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</si>
  <si>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</si>
  <si>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</si>
  <si>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</si>
  <si>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</si>
  <si>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</si>
  <si>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</si>
  <si>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</si>
  <si>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</si>
  <si>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</si>
  <si>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</si>
  <si>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</si>
  <si>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</si>
  <si>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</si>
  <si>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</si>
  <si>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</si>
  <si>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</si>
  <si>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</si>
  <si>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</si>
  <si>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</si>
  <si>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</si>
  <si>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</si>
  <si>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</si>
  <si>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</si>
  <si>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</si>
  <si>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</si>
  <si>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</si>
  <si>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</si>
  <si>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</si>
  <si>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</si>
  <si>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</si>
  <si>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</si>
  <si>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</si>
  <si>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</si>
  <si>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</si>
  <si>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</si>
  <si>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</si>
  <si>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</si>
  <si>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</si>
  <si>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</si>
  <si>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</si>
  <si>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</si>
  <si>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</si>
  <si>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</si>
  <si>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</si>
  <si>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</si>
  <si>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</si>
  <si>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</si>
  <si>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</si>
  <si>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</si>
  <si>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</si>
  <si>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</si>
  <si>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</si>
  <si>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</si>
  <si>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</si>
  <si>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</si>
  <si>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</si>
  <si>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</si>
  <si>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</si>
  <si>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</si>
  <si>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</si>
  <si>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</si>
  <si>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</si>
  <si>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</si>
  <si>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</si>
  <si>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</si>
  <si>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</si>
  <si>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</si>
  <si>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</si>
  <si>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</si>
  <si>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</si>
  <si>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</si>
  <si>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</si>
  <si>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</si>
  <si>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</si>
  <si>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</si>
  <si>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</si>
  <si>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</si>
  <si>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</si>
  <si>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</si>
  <si>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</si>
  <si>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</si>
  <si>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</si>
  <si>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</si>
  <si>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</si>
  <si>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</si>
  <si>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</si>
  <si>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</si>
  <si>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</si>
  <si>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</si>
  <si>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</si>
  <si>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</si>
  <si>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</si>
  <si>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</si>
  <si>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</si>
  <si>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</si>
  <si>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</si>
  <si>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</si>
  <si>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</si>
  <si>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</si>
  <si>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</si>
  <si>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</si>
  <si>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</si>
  <si>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</si>
  <si>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</si>
  <si>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</si>
  <si>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</si>
  <si>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</si>
  <si>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</si>
  <si>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</si>
  <si>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</si>
  <si>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</si>
  <si>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</si>
  <si>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</si>
  <si>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</si>
  <si>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</si>
  <si>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</si>
  <si>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</si>
  <si>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</si>
  <si>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</si>
  <si>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</si>
  <si>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</si>
  <si>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</si>
  <si>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</si>
  <si>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</si>
  <si>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</si>
  <si>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</si>
  <si>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</si>
  <si>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</si>
  <si>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</si>
  <si>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</si>
  <si>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</si>
  <si>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</si>
  <si>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</si>
  <si>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</si>
  <si>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</si>
  <si>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</si>
  <si>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</si>
  <si>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</si>
  <si>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</si>
  <si>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</si>
  <si>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</si>
  <si>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</si>
  <si>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</si>
  <si>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</si>
  <si>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</si>
  <si>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</si>
  <si>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</si>
  <si>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</si>
  <si>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</si>
  <si>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</si>
  <si>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</si>
  <si>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</si>
  <si>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</si>
  <si>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</si>
  <si>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</si>
  <si>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</si>
  <si>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</si>
  <si>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</si>
  <si>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</si>
  <si>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</si>
  <si>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</si>
  <si>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</si>
  <si>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</si>
  <si>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</si>
  <si>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</si>
  <si>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</si>
  <si>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</si>
  <si>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</si>
  <si>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</si>
  <si>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</si>
  <si>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</si>
  <si>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</si>
  <si>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</si>
  <si>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</si>
  <si>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</si>
  <si>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</si>
  <si>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</si>
  <si>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</si>
  <si>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</si>
  <si>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</si>
  <si>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</si>
  <si>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</si>
  <si>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</si>
  <si>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</si>
  <si>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</si>
  <si>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</si>
  <si>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</si>
  <si>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</si>
  <si>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</si>
  <si>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</si>
  <si>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</si>
  <si>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</si>
  <si>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</si>
  <si>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</si>
  <si>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</si>
  <si>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</si>
  <si>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</si>
  <si>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</si>
  <si>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</si>
  <si>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</si>
  <si>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</si>
  <si>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</si>
  <si>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</si>
  <si>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</si>
  <si>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</si>
  <si>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</si>
  <si>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</si>
  <si>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</si>
  <si>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</si>
  <si>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</si>
  <si>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</si>
  <si>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</si>
  <si>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</si>
  <si>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</si>
  <si>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</si>
  <si>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</si>
  <si>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</si>
  <si>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</si>
  <si>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</si>
  <si>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</si>
  <si>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</si>
  <si>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</si>
  <si>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</si>
  <si>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</si>
  <si>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</si>
  <si>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</si>
  <si>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</si>
  <si>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</si>
  <si>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</si>
  <si>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</si>
  <si>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</si>
  <si>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</si>
  <si>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</si>
  <si>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</si>
  <si>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</si>
  <si>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</si>
  <si>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</si>
  <si>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</si>
  <si>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</si>
  <si>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</si>
  <si>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</si>
  <si>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</si>
  <si>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</si>
  <si>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</si>
  <si>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</si>
  <si>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</si>
  <si>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</si>
  <si>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</si>
  <si>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</si>
  <si>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</si>
  <si>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</si>
  <si>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</si>
  <si>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</si>
  <si>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</si>
  <si>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</si>
  <si>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</si>
  <si>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</si>
  <si>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</si>
  <si>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</si>
  <si>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</si>
  <si>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</si>
  <si>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</si>
  <si>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</si>
  <si>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</si>
  <si>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</si>
  <si>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</si>
  <si>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</si>
  <si>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</si>
  <si>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</si>
  <si>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</si>
  <si>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</si>
  <si>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</si>
  <si>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</si>
  <si>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</si>
  <si>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</si>
  <si>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</si>
  <si>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</si>
  <si>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</si>
  <si>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</si>
  <si>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</si>
  <si>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</si>
  <si>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</si>
  <si>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</si>
  <si>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</si>
  <si>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</si>
  <si>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</si>
  <si>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</si>
  <si>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</si>
  <si>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</si>
  <si>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</si>
  <si>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</si>
  <si>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</si>
  <si>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</si>
  <si>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</si>
  <si>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</si>
  <si>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</si>
  <si>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</si>
  <si>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</si>
  <si>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</si>
  <si>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</si>
  <si>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</si>
  <si>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</si>
  <si>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</si>
  <si>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</si>
  <si>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</si>
  <si>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</si>
  <si>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</si>
  <si>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</si>
  <si>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</si>
  <si>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</si>
  <si>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</si>
  <si>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</si>
  <si>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</si>
  <si>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</si>
  <si>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</si>
  <si>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</si>
  <si>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</si>
  <si>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</si>
  <si>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</si>
  <si>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</si>
  <si>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</si>
  <si>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</si>
  <si>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</si>
  <si>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</si>
  <si>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</si>
  <si>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</si>
  <si>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</si>
  <si>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</si>
  <si>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</si>
  <si>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</si>
  <si>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</si>
  <si>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</si>
  <si>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</si>
  <si>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</si>
  <si>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</si>
  <si>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</si>
  <si>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</si>
  <si>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</si>
  <si>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</si>
  <si>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</si>
  <si>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</si>
  <si>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</si>
  <si>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</si>
  <si>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</si>
  <si>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</si>
  <si>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</si>
  <si>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</si>
  <si>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</si>
  <si>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</si>
  <si>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</si>
  <si>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</si>
  <si>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</si>
  <si>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</si>
  <si>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</si>
  <si>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</si>
  <si>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</si>
  <si>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</si>
  <si>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</si>
  <si>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</si>
  <si>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</si>
  <si>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</si>
  <si>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</si>
  <si>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</si>
  <si>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</si>
  <si>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</si>
  <si>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</si>
  <si>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</si>
  <si>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</si>
  <si>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</si>
  <si>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</si>
  <si>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</si>
  <si>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</si>
  <si>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</si>
  <si>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</si>
  <si>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</si>
  <si>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</si>
  <si>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</si>
  <si>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</si>
  <si>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</si>
  <si>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</si>
  <si>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</si>
  <si>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</si>
  <si>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</si>
  <si>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</si>
  <si>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</si>
  <si>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</si>
  <si>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</si>
  <si>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</si>
  <si>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</si>
  <si>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</si>
  <si>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</si>
  <si>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</si>
  <si>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</si>
  <si>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</si>
  <si>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</si>
  <si>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</si>
  <si>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</si>
  <si>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</si>
  <si>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</si>
  <si>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</si>
  <si>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</si>
  <si>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</si>
  <si>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</si>
  <si>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</si>
  <si>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</si>
  <si>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</si>
  <si>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</si>
  <si>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</si>
  <si>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</si>
  <si>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</si>
  <si>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</si>
  <si>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</si>
  <si>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</si>
  <si>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</si>
  <si>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</si>
  <si>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</si>
  <si>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</si>
  <si>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</si>
  <si>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</si>
  <si>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</si>
  <si>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</si>
  <si>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</si>
  <si>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</si>
  <si>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</si>
  <si>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</si>
  <si>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</si>
  <si>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</si>
  <si>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</si>
  <si>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</si>
  <si>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</si>
  <si>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</si>
  <si>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</si>
  <si>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</si>
  <si>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</si>
  <si>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</si>
  <si>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</si>
  <si>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</si>
  <si>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</si>
  <si>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</si>
  <si>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</si>
  <si>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</si>
  <si>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</si>
  <si>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</si>
  <si>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</si>
  <si>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</si>
  <si>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</si>
  <si>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</si>
  <si>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</si>
  <si>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</si>
  <si>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</si>
  <si>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</si>
  <si>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</si>
  <si>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</si>
  <si>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</si>
  <si>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</si>
  <si>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</si>
  <si>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</si>
  <si>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</si>
  <si>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</si>
  <si>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</si>
  <si>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</si>
  <si>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</si>
  <si>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</si>
  <si>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</si>
  <si>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</si>
  <si>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</si>
  <si>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</si>
  <si>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</si>
  <si>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</si>
  <si>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</si>
  <si>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</si>
  <si>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</si>
  <si>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</si>
  <si>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</si>
  <si>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</si>
  <si>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</si>
  <si>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</si>
  <si>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</si>
  <si>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</si>
  <si>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</si>
  <si>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</si>
  <si>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</si>
  <si>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</si>
  <si>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</si>
  <si>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</si>
  <si>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</si>
  <si>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</si>
  <si>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</si>
  <si>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</si>
  <si>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</si>
  <si>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</si>
  <si>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</si>
  <si>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</si>
  <si>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</si>
  <si>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</si>
  <si>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</si>
  <si>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</si>
  <si>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</si>
  <si>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</si>
  <si>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</si>
  <si>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</si>
  <si>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</si>
  <si>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</si>
  <si>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</si>
  <si>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</si>
  <si>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</si>
  <si>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</si>
  <si>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</si>
  <si>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</si>
  <si>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</si>
  <si>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</si>
  <si>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</si>
  <si>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</si>
  <si>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</si>
  <si>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</si>
  <si>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</si>
  <si>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</si>
  <si>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</si>
  <si>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</si>
  <si>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</si>
  <si>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</si>
  <si>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</si>
  <si>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</si>
  <si>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</si>
  <si>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</si>
  <si>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</si>
  <si>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</si>
  <si>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</si>
  <si>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</si>
  <si>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</si>
  <si>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</si>
  <si>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</si>
  <si>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</si>
  <si>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</si>
  <si>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</si>
  <si>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</si>
  <si>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</si>
  <si>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</si>
  <si>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</si>
  <si>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</si>
  <si>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</si>
  <si>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</si>
  <si>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</si>
  <si>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</si>
  <si>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</si>
  <si>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</si>
  <si>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</si>
  <si>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</si>
  <si>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</si>
  <si>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</si>
  <si>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</si>
  <si>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</si>
  <si>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</si>
  <si>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</si>
  <si>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</si>
  <si>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</si>
  <si>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</si>
  <si>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</si>
  <si>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</si>
  <si>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</si>
  <si>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</si>
  <si>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</si>
  <si>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</si>
  <si>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</si>
  <si>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</si>
  <si>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</si>
  <si>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</si>
  <si>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</si>
  <si>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</si>
  <si>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</si>
  <si>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</si>
  <si>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</si>
  <si>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</si>
  <si>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</si>
  <si>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</si>
  <si>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</si>
  <si>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</si>
  <si>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</si>
  <si>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</si>
  <si>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</si>
  <si>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</si>
  <si>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</si>
  <si>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</si>
  <si>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</si>
  <si>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</si>
  <si>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</si>
  <si>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</si>
  <si>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</si>
  <si>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</si>
  <si>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</si>
  <si>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</si>
  <si>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</si>
  <si>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</si>
  <si>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</si>
  <si>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</si>
  <si>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</si>
  <si>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</si>
  <si>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</si>
  <si>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</si>
  <si>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</si>
  <si>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</si>
  <si>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</si>
  <si>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</si>
  <si>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</si>
  <si>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</si>
  <si>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</si>
  <si>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</si>
  <si>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</si>
  <si>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</si>
  <si>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</si>
  <si>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</si>
  <si>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</si>
  <si>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</si>
  <si>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</si>
  <si>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</si>
  <si>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</si>
  <si>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</si>
  <si>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</si>
  <si>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</si>
  <si>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</si>
  <si>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</si>
  <si>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</si>
  <si>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</si>
  <si>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</si>
  <si>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</si>
  <si>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</si>
  <si>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</si>
  <si>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</si>
  <si>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</si>
  <si>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</si>
  <si>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</si>
  <si>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</si>
  <si>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</si>
  <si>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</si>
  <si>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</si>
  <si>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</si>
  <si>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</si>
  <si>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</si>
  <si>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</si>
  <si>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</si>
  <si>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</si>
  <si>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</si>
  <si>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</si>
  <si>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</si>
  <si>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</si>
  <si>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</si>
  <si>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</si>
  <si>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</si>
  <si>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</si>
  <si>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</si>
  <si>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</si>
  <si>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</si>
  <si>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</si>
  <si>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</si>
  <si>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</si>
  <si>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</si>
  <si>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</si>
  <si>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</si>
  <si>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</si>
  <si>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</si>
  <si>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</si>
  <si>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</si>
  <si>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</si>
  <si>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</si>
  <si>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</si>
  <si>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</si>
  <si>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</si>
  <si>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</si>
  <si>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</si>
  <si>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</si>
  <si>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</si>
  <si>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</si>
  <si>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</si>
  <si>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</si>
  <si>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</si>
  <si>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</si>
  <si>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</si>
  <si>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</si>
  <si>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</si>
  <si>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</si>
  <si>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</si>
  <si>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</si>
  <si>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</si>
  <si>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</si>
  <si>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</si>
  <si>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</si>
  <si>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</si>
  <si>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</si>
  <si>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</si>
  <si>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</si>
  <si>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</si>
  <si>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</si>
  <si>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</si>
  <si>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</si>
  <si>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</si>
  <si>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</si>
  <si>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</si>
  <si>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</si>
  <si>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</si>
  <si>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</si>
  <si>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</si>
  <si>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</si>
  <si>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</si>
  <si>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</si>
  <si>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</si>
  <si>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</si>
  <si>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</si>
  <si>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</si>
  <si>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</si>
  <si>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</si>
  <si>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</si>
  <si>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</si>
  <si>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</si>
  <si>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</si>
  <si>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</si>
  <si>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</si>
  <si>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</si>
  <si>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</si>
  <si>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</si>
  <si>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</si>
  <si>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</si>
  <si>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</si>
  <si>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</si>
  <si>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</si>
  <si>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</si>
  <si>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</si>
  <si>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</si>
  <si>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</si>
  <si>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</si>
  <si>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</si>
  <si>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</si>
  <si>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</si>
  <si>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</si>
  <si>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</si>
  <si>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</si>
  <si>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</si>
  <si>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</si>
  <si>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</si>
  <si>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</si>
  <si>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</si>
  <si>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</si>
  <si>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</si>
  <si>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</si>
  <si>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</si>
  <si>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</si>
  <si>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</si>
  <si>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</si>
  <si>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</si>
  <si>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</si>
  <si>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</si>
  <si>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</si>
  <si>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</si>
  <si>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</si>
  <si>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</si>
  <si>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</si>
  <si>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</si>
  <si>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</si>
  <si>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</si>
  <si>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</si>
  <si>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</si>
  <si>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</si>
  <si>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</si>
  <si>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</si>
  <si>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</si>
  <si>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</si>
  <si>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</si>
  <si>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</si>
  <si>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</si>
  <si>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</si>
  <si>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</si>
  <si>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</si>
  <si>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</si>
  <si>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</si>
  <si>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</si>
  <si>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</si>
  <si>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</si>
  <si>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</si>
  <si>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</si>
  <si>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</si>
  <si>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</si>
  <si>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</si>
  <si>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</si>
  <si>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</si>
  <si>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</si>
  <si>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</si>
  <si>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</si>
  <si>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</si>
  <si>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</si>
  <si>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</si>
  <si>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</si>
  <si>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</si>
  <si>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</si>
  <si>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</si>
  <si>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</si>
  <si>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</si>
  <si>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</si>
  <si>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</si>
  <si>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</si>
  <si>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</si>
  <si>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</si>
  <si>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</si>
  <si>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</si>
  <si>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</si>
  <si>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</si>
  <si>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</si>
  <si>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</si>
  <si>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</si>
  <si>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</si>
  <si>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</si>
  <si>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</si>
  <si>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</si>
  <si>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</si>
  <si>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</si>
  <si>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</si>
  <si>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</si>
  <si>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</si>
  <si>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</si>
  <si>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</si>
  <si>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</si>
  <si>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</si>
  <si>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</si>
  <si>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</si>
  <si>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</si>
  <si>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</si>
  <si>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</si>
  <si>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</si>
  <si>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</si>
  <si>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</si>
  <si>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</si>
  <si>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</si>
  <si>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</si>
  <si>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</si>
  <si>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</si>
  <si>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</si>
  <si>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</si>
  <si>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</si>
  <si>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</si>
  <si>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</si>
  <si>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</si>
  <si>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</si>
  <si>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</si>
  <si>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</si>
  <si>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</si>
  <si>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</si>
  <si>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</si>
  <si>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</si>
  <si>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</si>
  <si>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</si>
  <si>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</si>
  <si>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</si>
  <si>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</si>
  <si>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</si>
  <si>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</si>
  <si>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</si>
  <si>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</si>
  <si>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</si>
  <si>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</si>
  <si>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</si>
  <si>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</si>
  <si>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</si>
  <si>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</si>
  <si>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</si>
  <si>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</si>
  <si>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</si>
  <si>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</si>
  <si>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</si>
  <si>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</si>
  <si>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</si>
  <si>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</si>
  <si>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</si>
  <si>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</si>
  <si>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</si>
  <si>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</si>
  <si>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</si>
  <si>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</si>
  <si>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</si>
  <si>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</si>
  <si>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</si>
  <si>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</si>
  <si>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</si>
  <si>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</si>
  <si>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</si>
  <si>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</si>
  <si>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</si>
  <si>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</si>
  <si>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</si>
  <si>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</si>
  <si>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</si>
  <si>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</si>
  <si>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</si>
  <si>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</si>
  <si>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</si>
  <si>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</si>
  <si>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</si>
  <si>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</si>
  <si>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</si>
  <si>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</si>
  <si>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</si>
  <si>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</si>
  <si>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</si>
  <si>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</si>
  <si>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</si>
  <si>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</si>
  <si>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</si>
  <si>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</si>
  <si>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</si>
  <si>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</si>
  <si>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</si>
  <si>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</si>
  <si>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</si>
  <si>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</si>
  <si>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</si>
  <si>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</si>
  <si>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</si>
  <si>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</si>
  <si>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</si>
  <si>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</si>
  <si>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</si>
  <si>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</si>
  <si>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</si>
  <si>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</si>
  <si>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</si>
  <si>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</si>
  <si>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</si>
  <si>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</si>
  <si>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</si>
  <si>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</si>
  <si>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</si>
  <si>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</si>
  <si>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</si>
  <si>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</si>
  <si>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</si>
  <si>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</si>
  <si>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</si>
  <si>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</si>
  <si>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</si>
  <si>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</si>
  <si>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</si>
  <si>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</si>
  <si>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</si>
  <si>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</si>
  <si>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</si>
  <si>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</si>
  <si>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</si>
  <si>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</si>
  <si>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</si>
  <si>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</si>
  <si>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</si>
  <si>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</si>
  <si>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</si>
  <si>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</si>
  <si>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</si>
  <si>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</si>
  <si>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</si>
  <si>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</si>
  <si>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</si>
  <si>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</si>
  <si>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</si>
  <si>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</si>
  <si>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</si>
  <si>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</si>
  <si>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</si>
  <si>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</si>
  <si>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</si>
  <si>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</si>
  <si>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</si>
  <si>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</si>
  <si>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</si>
  <si>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</si>
  <si>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</si>
  <si>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</si>
  <si>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</si>
  <si>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</si>
  <si>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</si>
  <si>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</si>
  <si>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</si>
  <si>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</si>
  <si>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</si>
  <si>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</si>
  <si>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</si>
  <si>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</si>
  <si>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</si>
  <si>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</si>
  <si>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</si>
  <si>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</si>
  <si>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</si>
  <si>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</si>
  <si>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</si>
  <si>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</si>
  <si>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</si>
  <si>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</si>
  <si>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</si>
  <si>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</si>
  <si>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</si>
  <si>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</si>
  <si>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</si>
  <si>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</si>
  <si>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</si>
  <si>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</si>
  <si>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</si>
  <si>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</si>
  <si>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</si>
  <si>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</si>
  <si>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</si>
  <si>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</si>
  <si>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</si>
  <si>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</si>
  <si>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</si>
  <si>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</si>
  <si>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</si>
  <si>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</si>
  <si>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</si>
  <si>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</si>
  <si>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</si>
  <si>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</si>
  <si>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</si>
  <si>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</si>
  <si>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</si>
  <si>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</si>
  <si>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</si>
  <si>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</si>
  <si>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</si>
  <si>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</si>
  <si>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</si>
  <si>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</si>
  <si>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</si>
  <si>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</si>
  <si>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</si>
  <si>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</si>
  <si>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</si>
  <si>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</si>
  <si>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</si>
  <si>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</si>
  <si>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</si>
  <si>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</si>
  <si>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</si>
  <si>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</si>
  <si>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</si>
  <si>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</si>
  <si>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</si>
  <si>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</si>
  <si>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</si>
  <si>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</si>
  <si>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</si>
  <si>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</si>
  <si>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</si>
  <si>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</si>
  <si>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</si>
  <si>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</si>
  <si>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</si>
  <si>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</si>
  <si>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</si>
  <si>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</si>
  <si>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</si>
  <si>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</si>
  <si>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</si>
  <si>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</si>
  <si>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</si>
  <si>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</si>
  <si>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</si>
  <si>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</si>
  <si>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</si>
  <si>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</si>
  <si>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</si>
  <si>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</si>
  <si>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</si>
  <si>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</si>
  <si>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</si>
  <si>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</si>
  <si>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</si>
  <si>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</si>
  <si>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</si>
  <si>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</si>
  <si>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</si>
  <si>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</si>
  <si>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</si>
  <si>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</si>
  <si>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</si>
  <si>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</si>
  <si>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</si>
  <si>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</si>
  <si>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</si>
  <si>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</si>
  <si>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</si>
  <si>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</si>
  <si>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</si>
  <si>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</si>
  <si>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</si>
  <si>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</si>
  <si>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</si>
  <si>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</si>
  <si>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</si>
  <si>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</si>
  <si>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</si>
  <si>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</si>
  <si>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</si>
  <si>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</si>
  <si>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</si>
  <si>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</si>
  <si>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</si>
  <si>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</si>
  <si>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</si>
  <si>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</si>
  <si>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</si>
  <si>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</si>
  <si>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</si>
  <si>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</si>
  <si>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</si>
  <si>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</si>
  <si>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</si>
  <si>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</si>
  <si>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</si>
  <si>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</si>
  <si>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</si>
  <si>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</si>
  <si>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</si>
  <si>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</si>
  <si>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</si>
  <si>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</si>
  <si>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</si>
  <si>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</si>
  <si>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</si>
  <si>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</si>
  <si>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</si>
  <si>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</si>
  <si>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</si>
  <si>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</si>
  <si>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</si>
  <si>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</si>
  <si>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</si>
  <si>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</si>
  <si>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</si>
  <si>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</si>
  <si>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</si>
  <si>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</si>
  <si>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</si>
  <si>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</si>
  <si>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</si>
  <si>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</si>
  <si>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</si>
  <si>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</si>
  <si>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</si>
  <si>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</si>
  <si>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</si>
  <si>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</si>
  <si>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</si>
  <si>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</si>
  <si>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</si>
  <si>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</si>
  <si>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</si>
  <si>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</si>
  <si>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</si>
  <si>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</si>
  <si>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</si>
  <si>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</si>
  <si>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</si>
  <si>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</si>
  <si>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</si>
  <si>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</si>
  <si>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</si>
  <si>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</si>
  <si>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</si>
  <si>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</si>
  <si>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</si>
  <si>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</si>
  <si>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</si>
  <si>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</si>
  <si>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</si>
  <si>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</si>
  <si>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</si>
  <si>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</si>
  <si>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</si>
  <si>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</si>
  <si>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</si>
  <si>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</si>
  <si>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</si>
  <si>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</si>
  <si>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</si>
  <si>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</si>
  <si>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</si>
  <si>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</si>
  <si>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</si>
  <si>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</si>
  <si>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</si>
  <si>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</si>
  <si>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</si>
  <si>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</si>
  <si>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</si>
  <si>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</si>
  <si>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</si>
  <si>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</si>
  <si>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</si>
  <si>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</si>
  <si>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</si>
  <si>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</si>
  <si>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</si>
  <si>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</si>
  <si>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</si>
  <si>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</si>
  <si>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</si>
  <si>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</si>
  <si>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</si>
  <si>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</si>
  <si>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</si>
  <si>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</si>
  <si>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</si>
  <si>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</si>
  <si>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</si>
  <si>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</si>
  <si>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</si>
  <si>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</si>
  <si>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</si>
  <si>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</si>
  <si>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</si>
  <si>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</si>
  <si>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</si>
  <si>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</si>
  <si>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</si>
  <si>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</si>
  <si>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</si>
  <si>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</si>
  <si>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</si>
  <si>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</si>
  <si>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</si>
  <si>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</si>
  <si>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</si>
  <si>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</si>
  <si>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</si>
  <si>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</si>
  <si>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</si>
  <si>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</si>
  <si>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</si>
  <si>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</si>
  <si>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</si>
  <si>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</si>
  <si>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</si>
  <si>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</si>
  <si>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</si>
  <si>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</si>
  <si>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</si>
  <si>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</si>
  <si>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</si>
  <si>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</si>
  <si>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</si>
  <si>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</si>
  <si>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</si>
  <si>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</si>
  <si>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</si>
  <si>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</si>
  <si>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</si>
  <si>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</si>
  <si>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</si>
  <si>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</si>
  <si>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</si>
  <si>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</si>
  <si>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</si>
  <si>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</si>
  <si>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</si>
  <si>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</si>
  <si>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</si>
  <si>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</si>
  <si>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</si>
  <si>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</si>
  <si>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</si>
  <si>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</si>
  <si>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</si>
  <si>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</si>
  <si>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</si>
  <si>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</si>
  <si>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</si>
  <si>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</si>
  <si>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</si>
  <si>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</si>
  <si>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</si>
  <si>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</si>
  <si>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</si>
  <si>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</si>
  <si>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</si>
  <si>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</si>
  <si>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</si>
  <si>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</si>
  <si>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</si>
  <si>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</si>
  <si>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</si>
  <si>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</si>
  <si>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</si>
  <si>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</si>
  <si>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</si>
  <si>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</si>
  <si>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</si>
  <si>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</si>
  <si>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</si>
  <si>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</si>
  <si>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</si>
  <si>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</si>
  <si>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</si>
  <si>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</si>
  <si>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</si>
  <si>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</si>
  <si>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</si>
  <si>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</si>
  <si>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</si>
  <si>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</si>
  <si>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</si>
  <si>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</si>
  <si>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</si>
  <si>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</si>
  <si>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</si>
  <si>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</si>
  <si>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</si>
  <si>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</si>
  <si>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</si>
  <si>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</si>
  <si>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</si>
  <si>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</si>
  <si>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</si>
  <si>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</si>
  <si>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</si>
  <si>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</si>
  <si>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</si>
  <si>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</si>
  <si>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</si>
  <si>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</si>
  <si>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</si>
  <si>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</si>
  <si>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</si>
  <si>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</si>
  <si>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</si>
  <si>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</si>
  <si>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</si>
  <si>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</si>
  <si>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</si>
  <si>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</si>
  <si>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</si>
  <si>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</si>
  <si>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</si>
  <si>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</si>
  <si>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</si>
  <si>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</si>
  <si>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</si>
  <si>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</si>
  <si>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</si>
  <si>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</si>
  <si>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</si>
  <si>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</si>
  <si>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</si>
  <si>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</si>
  <si>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</si>
  <si>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</si>
  <si>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</si>
  <si>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</si>
  <si>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</si>
  <si>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</si>
  <si>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</si>
  <si>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</si>
  <si>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</si>
  <si>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</si>
  <si>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</si>
  <si>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</si>
  <si>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</si>
  <si>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</si>
  <si>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</si>
  <si>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</si>
  <si>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</si>
  <si>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</si>
  <si>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</si>
  <si>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</si>
  <si>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</si>
  <si>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</si>
  <si>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</si>
  <si>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</si>
  <si>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</si>
  <si>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</si>
  <si>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</si>
  <si>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</si>
  <si>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</si>
  <si>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</si>
  <si>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</si>
  <si>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</si>
  <si>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</si>
  <si>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</si>
  <si>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</si>
  <si>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</si>
  <si>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</si>
  <si>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</si>
  <si>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</si>
  <si>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</si>
  <si>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</si>
  <si>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</si>
  <si>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</si>
  <si>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</si>
  <si>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</si>
  <si>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</si>
  <si>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</si>
  <si>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</si>
  <si>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</si>
  <si>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</si>
  <si>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</si>
  <si>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</si>
  <si>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</si>
  <si>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</si>
  <si>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</si>
  <si>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</si>
  <si>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</si>
  <si>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</si>
  <si>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</si>
  <si>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</si>
  <si>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</si>
  <si>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</si>
  <si>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</si>
  <si>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</si>
  <si>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</si>
  <si>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</si>
  <si>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</si>
  <si>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</si>
  <si>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</si>
  <si>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</si>
  <si>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</si>
  <si>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</si>
  <si>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</si>
  <si>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</si>
  <si>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</si>
  <si>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</si>
  <si>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</si>
  <si>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</si>
  <si>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</si>
  <si>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</si>
  <si>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</si>
  <si>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</si>
  <si>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</si>
  <si>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</si>
  <si>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</si>
  <si>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</si>
  <si>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</si>
  <si>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</si>
  <si>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</si>
  <si>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</si>
  <si>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</si>
  <si>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</si>
  <si>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</si>
  <si>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</si>
  <si>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</si>
  <si>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</si>
  <si>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</si>
  <si>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</si>
  <si>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</si>
  <si>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</si>
  <si>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</si>
  <si>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</si>
  <si>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</si>
  <si>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</si>
  <si>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</si>
  <si>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</si>
  <si>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</si>
  <si>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</si>
  <si>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</si>
  <si>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</si>
  <si>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</si>
  <si>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</si>
  <si>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</si>
  <si>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</si>
  <si>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</si>
  <si>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</si>
  <si>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</si>
  <si>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</si>
  <si>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</si>
  <si>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</si>
  <si>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</si>
  <si>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</si>
  <si>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</si>
  <si>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</si>
  <si>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</si>
  <si>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</si>
  <si>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</si>
  <si>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</si>
  <si>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</si>
  <si>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</si>
  <si>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</si>
  <si>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</si>
  <si>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</si>
  <si>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</si>
  <si>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</si>
  <si>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</si>
  <si>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</si>
  <si>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</si>
  <si>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</si>
  <si>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</si>
  <si>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</si>
  <si>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</si>
  <si>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</si>
  <si>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</si>
  <si>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</si>
  <si>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</si>
  <si>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</si>
  <si>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</si>
  <si>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</si>
  <si>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</si>
  <si>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</si>
  <si>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</si>
  <si>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</si>
  <si>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</si>
  <si>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</si>
  <si>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</si>
  <si>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</si>
  <si>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</si>
  <si>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</si>
  <si>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</si>
  <si>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</si>
  <si>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</si>
  <si>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</si>
  <si>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</si>
  <si>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</si>
  <si>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</si>
  <si>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</si>
  <si>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</si>
  <si>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</si>
  <si>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</si>
  <si>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</si>
  <si>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</si>
  <si>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</si>
  <si>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</si>
  <si>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</si>
  <si>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</si>
  <si>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</si>
  <si>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</si>
  <si>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</si>
  <si>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</si>
  <si>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</si>
  <si>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</si>
  <si>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</si>
  <si>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</si>
  <si>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</si>
  <si>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</si>
  <si>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</si>
  <si>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</si>
  <si>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</si>
  <si>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</si>
  <si>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</si>
  <si>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</si>
  <si>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</si>
  <si>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</si>
  <si>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</si>
  <si>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</si>
  <si>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</si>
  <si>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</si>
  <si>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</si>
  <si>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</si>
  <si>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</si>
  <si>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</si>
  <si>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</si>
  <si>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</si>
  <si>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</si>
  <si>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</si>
  <si>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</si>
  <si>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</si>
  <si>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</si>
  <si>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</si>
  <si>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</si>
  <si>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</si>
  <si>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</si>
  <si>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</si>
  <si>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</si>
  <si>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</si>
  <si>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</si>
  <si>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</si>
  <si>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</si>
  <si>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</si>
  <si>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</si>
  <si>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</si>
  <si>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</si>
  <si>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</si>
  <si>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</si>
  <si>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</si>
  <si>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</si>
  <si>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</si>
  <si>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</si>
  <si>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</si>
  <si>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</si>
  <si>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</si>
  <si>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</si>
  <si>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</si>
  <si>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</si>
  <si>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</si>
  <si>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</si>
  <si>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</si>
  <si>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</si>
  <si>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</si>
  <si>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</si>
  <si>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</si>
  <si>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</si>
  <si>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</si>
  <si>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</si>
  <si>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</si>
  <si>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</si>
  <si>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</si>
  <si>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</si>
  <si>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</si>
  <si>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</si>
  <si>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</si>
  <si>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</si>
  <si>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</si>
  <si>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</si>
  <si>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</si>
  <si>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</si>
  <si>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</si>
  <si>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</si>
  <si>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</si>
  <si>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</si>
  <si>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</si>
  <si>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</si>
  <si>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</si>
  <si>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</si>
  <si>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</si>
  <si>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</si>
  <si>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</si>
  <si>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</si>
  <si>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</si>
  <si>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</si>
  <si>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</si>
  <si>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</si>
  <si>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</si>
  <si>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</si>
  <si>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</si>
  <si>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</si>
  <si>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</si>
  <si>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</si>
  <si>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</si>
  <si>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</si>
  <si>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</si>
  <si>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</si>
  <si>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</si>
  <si>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</si>
  <si>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</si>
  <si>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</si>
  <si>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</si>
  <si>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</si>
  <si>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</si>
  <si>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</si>
  <si>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</si>
  <si>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</si>
  <si>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</si>
  <si>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</si>
  <si>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</si>
  <si>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</si>
  <si>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</si>
  <si>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</si>
  <si>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</si>
  <si>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</si>
  <si>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</si>
  <si>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</si>
  <si>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</si>
  <si>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</si>
  <si>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</si>
  <si>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</si>
  <si>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</si>
  <si>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</si>
  <si>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</si>
  <si>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</si>
  <si>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</si>
  <si>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</si>
  <si>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</si>
  <si>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</si>
  <si>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</si>
  <si>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</si>
  <si>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</si>
  <si>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</si>
  <si>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</si>
  <si>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</si>
  <si>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</si>
  <si>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</si>
  <si>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</si>
  <si>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</si>
  <si>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</si>
  <si>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</si>
  <si>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</si>
  <si>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</si>
  <si>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</si>
  <si>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</si>
  <si>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</si>
  <si>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</si>
  <si>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</si>
  <si>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</si>
  <si>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</si>
  <si>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</si>
  <si>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</si>
  <si>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</si>
  <si>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</si>
  <si>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</si>
  <si>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</si>
  <si>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</si>
  <si>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</si>
  <si>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</si>
  <si>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</si>
  <si>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</si>
  <si>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</si>
  <si>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</si>
  <si>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</si>
  <si>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</si>
  <si>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</si>
  <si>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</si>
  <si>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</si>
  <si>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</si>
  <si>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</si>
  <si>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</si>
  <si>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</si>
  <si>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</si>
  <si>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</si>
  <si>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</si>
  <si>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</si>
  <si>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</si>
  <si>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</si>
  <si>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</si>
  <si>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</si>
  <si>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</si>
  <si>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</si>
  <si>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</si>
  <si>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</si>
  <si>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</si>
  <si>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</si>
  <si>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</si>
  <si>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</si>
  <si>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</si>
  <si>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</si>
  <si>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</si>
  <si>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</si>
  <si>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</si>
  <si>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</si>
  <si>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</si>
  <si>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</si>
  <si>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</si>
  <si>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</si>
  <si>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</si>
  <si>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</si>
  <si>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</si>
  <si>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</si>
  <si>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</si>
  <si>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</si>
  <si>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</si>
  <si>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</si>
  <si>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</si>
  <si>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</si>
  <si>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</si>
  <si>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</si>
  <si>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</si>
  <si>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</si>
  <si>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</si>
  <si>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</si>
  <si>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</si>
  <si>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</si>
  <si>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</si>
  <si>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</si>
  <si>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</si>
  <si>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</si>
  <si>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</si>
  <si>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</si>
  <si>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</si>
  <si>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</si>
  <si>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</si>
  <si>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</si>
  <si>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</si>
  <si>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</si>
  <si>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</si>
  <si>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</si>
  <si>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</si>
  <si>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</si>
  <si>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</si>
  <si>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</si>
  <si>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</si>
  <si>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</si>
  <si>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</si>
  <si>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</si>
  <si>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</si>
  <si>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</si>
  <si>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</si>
  <si>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</si>
  <si>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</si>
  <si>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</si>
  <si>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</si>
  <si>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</si>
  <si>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</si>
  <si>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</si>
  <si>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</si>
  <si>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</si>
  <si>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</si>
  <si>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</si>
  <si>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</si>
  <si>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</si>
  <si>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</si>
  <si>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</si>
  <si>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</si>
  <si>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</si>
  <si>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</si>
  <si>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</si>
  <si>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</si>
  <si>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</si>
  <si>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</si>
  <si>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</si>
  <si>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</si>
  <si>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</si>
  <si>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</si>
  <si>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</si>
  <si>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</si>
  <si>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</si>
  <si>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</si>
  <si>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</si>
  <si>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</si>
  <si>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</si>
  <si>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</si>
  <si>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</si>
  <si>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</si>
  <si>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</si>
  <si>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</si>
  <si>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</si>
  <si>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</si>
  <si>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</si>
  <si>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</si>
  <si>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</si>
  <si>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</si>
  <si>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</si>
  <si>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</si>
  <si>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</si>
  <si>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</si>
  <si>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</si>
  <si>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</si>
  <si>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</si>
  <si>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</si>
  <si>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</si>
  <si>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</si>
  <si>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</si>
  <si>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</si>
  <si>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</si>
  <si>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</si>
  <si>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</si>
  <si>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</si>
  <si>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</si>
  <si>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</si>
  <si>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</si>
  <si>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</si>
  <si>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</si>
  <si>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</si>
  <si>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</si>
  <si>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</si>
  <si>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</si>
  <si>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</si>
  <si>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</si>
  <si>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</si>
  <si>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</si>
  <si>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</si>
  <si>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</si>
  <si>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</si>
  <si>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</si>
  <si>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</si>
  <si>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</si>
  <si>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</si>
  <si>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</si>
  <si>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</si>
  <si>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</si>
  <si>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</si>
  <si>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</si>
  <si>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</si>
  <si>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</si>
  <si>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</si>
  <si>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</si>
  <si>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</si>
  <si>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</si>
  <si>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</si>
  <si>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</si>
  <si>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</si>
  <si>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</si>
  <si>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</si>
  <si>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</si>
  <si>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</si>
  <si>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</si>
  <si>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</si>
  <si>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</si>
  <si>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</si>
  <si>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</si>
  <si>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</si>
  <si>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</si>
  <si>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</si>
  <si>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</si>
  <si>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</si>
  <si>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</si>
  <si>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</si>
  <si>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</si>
  <si>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</si>
  <si>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</si>
  <si>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</si>
  <si>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</si>
  <si>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</si>
  <si>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</si>
  <si>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</si>
  <si>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</si>
  <si>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</si>
  <si>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</si>
  <si>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</si>
  <si>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</si>
  <si>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</si>
  <si>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</si>
  <si>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</si>
  <si>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</si>
  <si>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</si>
  <si>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</si>
  <si>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</si>
  <si>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</si>
  <si>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</si>
  <si>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</si>
  <si>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</si>
  <si>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</si>
  <si>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</si>
  <si>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</si>
  <si>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</si>
  <si>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</si>
  <si>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</si>
  <si>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</si>
  <si>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</si>
  <si>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</si>
  <si>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</si>
  <si>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</si>
  <si>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</si>
  <si>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</si>
  <si>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</si>
  <si>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</si>
  <si>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</si>
  <si>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</si>
  <si>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</si>
  <si>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</si>
  <si>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</si>
  <si>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</si>
  <si>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</si>
  <si>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</si>
  <si>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</si>
  <si>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</si>
  <si>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</si>
  <si>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</si>
  <si>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</si>
  <si>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</si>
  <si>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</si>
  <si>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</si>
  <si>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</si>
  <si>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</si>
  <si>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</si>
  <si>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</si>
  <si>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</si>
  <si>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</si>
  <si>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</si>
  <si>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</si>
  <si>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</si>
  <si>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</si>
  <si>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</si>
  <si>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</si>
  <si>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</si>
  <si>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</si>
  <si>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</si>
  <si>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</si>
  <si>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</si>
  <si>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</si>
  <si>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</si>
  <si>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</si>
  <si>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</si>
  <si>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</si>
  <si>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</si>
  <si>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</si>
  <si>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</si>
  <si>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</si>
  <si>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</si>
  <si>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</si>
  <si>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</si>
  <si>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</si>
  <si>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</si>
  <si>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</si>
  <si>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</si>
  <si>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</si>
  <si>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</si>
  <si>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</si>
  <si>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</si>
  <si>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</si>
  <si>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</si>
  <si>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</si>
  <si>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</si>
  <si>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</si>
  <si>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</si>
  <si>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</si>
  <si>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</si>
  <si>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</si>
  <si>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</si>
  <si>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</si>
  <si>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</si>
  <si>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</si>
  <si>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</si>
  <si>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</si>
  <si>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</si>
  <si>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</si>
  <si>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</si>
  <si>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</si>
  <si>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</si>
  <si>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</si>
  <si>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</si>
  <si>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</si>
  <si>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</si>
  <si>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</si>
  <si>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</si>
  <si>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</si>
  <si>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</si>
  <si>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</si>
  <si>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</si>
  <si>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</si>
  <si>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</si>
  <si>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</si>
  <si>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</si>
  <si>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</si>
  <si>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</si>
  <si>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</si>
  <si>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</si>
  <si>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</si>
  <si>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</si>
  <si>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</si>
  <si>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</si>
  <si>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</si>
  <si>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</si>
  <si>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</si>
  <si>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</si>
  <si>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</si>
  <si>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</si>
  <si>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</si>
  <si>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</si>
  <si>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</si>
  <si>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</si>
  <si>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</si>
  <si>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</si>
  <si>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</si>
  <si>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</si>
  <si>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</si>
  <si>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</si>
  <si>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</si>
  <si>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</si>
  <si>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</si>
  <si>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</si>
  <si>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</si>
  <si>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</si>
  <si>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</si>
  <si>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</si>
  <si>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</si>
  <si>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</si>
  <si>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</si>
  <si>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</si>
  <si>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</si>
  <si>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</si>
  <si>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</si>
  <si>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</si>
  <si>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</si>
  <si>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</si>
  <si>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</si>
  <si>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</si>
  <si>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</si>
  <si>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</si>
  <si>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</si>
  <si>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</si>
  <si>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</si>
  <si>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</si>
  <si>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</si>
  <si>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</si>
  <si>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</si>
  <si>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</si>
  <si>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</si>
  <si>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</si>
  <si>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</si>
  <si>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</si>
  <si>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</si>
  <si>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</si>
  <si>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</si>
  <si>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</si>
  <si>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</si>
  <si>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</si>
  <si>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</si>
  <si>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</si>
  <si>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</si>
  <si>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</si>
  <si>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</si>
  <si>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</si>
  <si>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</si>
  <si>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</si>
  <si>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</si>
  <si>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</si>
  <si>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</si>
  <si>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</si>
  <si>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</si>
  <si>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</si>
  <si>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</si>
  <si>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</si>
  <si>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</si>
  <si>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</si>
  <si>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</si>
  <si>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</si>
  <si>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</si>
  <si>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</si>
  <si>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</si>
  <si>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</si>
  <si>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</si>
  <si>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</si>
  <si>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</si>
  <si>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</si>
  <si>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</si>
  <si>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</si>
  <si>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</si>
  <si>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</si>
  <si>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</si>
  <si>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</si>
  <si>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</si>
  <si>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</si>
  <si>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</si>
  <si>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</si>
  <si>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</si>
  <si>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</si>
  <si>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</si>
  <si>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</si>
  <si>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</si>
  <si>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</si>
  <si>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</si>
  <si>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</si>
  <si>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</si>
  <si>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</si>
  <si>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</si>
  <si>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</si>
  <si>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</si>
  <si>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</si>
  <si>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</si>
  <si>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</si>
  <si>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</si>
  <si>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</si>
  <si>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</si>
  <si>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</si>
  <si>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</si>
  <si>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</si>
  <si>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</si>
  <si>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</si>
  <si>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</si>
  <si>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</si>
  <si>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</si>
  <si>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</si>
  <si>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</si>
  <si>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</si>
  <si>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</si>
  <si>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</si>
  <si>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</si>
  <si>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</si>
  <si>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</si>
  <si>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</si>
  <si>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</si>
  <si>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</si>
  <si>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</si>
  <si>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</si>
  <si>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</si>
  <si>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</si>
  <si>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</si>
  <si>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</si>
  <si>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</si>
  <si>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</si>
  <si>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</si>
  <si>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</si>
  <si>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</si>
  <si>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</si>
  <si>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</si>
  <si>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</si>
  <si>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</si>
  <si>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</si>
  <si>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</si>
  <si>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</si>
  <si>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</si>
  <si>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</si>
  <si>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</si>
  <si>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</si>
  <si>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</si>
  <si>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</si>
  <si>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</si>
  <si>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</si>
  <si>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</si>
  <si>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</si>
  <si>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</si>
  <si>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</si>
  <si>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</si>
  <si>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</si>
  <si>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</si>
  <si>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</si>
  <si>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</si>
  <si>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</si>
  <si>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</si>
  <si>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</si>
  <si>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</si>
  <si>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</si>
  <si>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</si>
  <si>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</si>
  <si>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</si>
  <si>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</si>
  <si>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</si>
  <si>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</si>
  <si>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</si>
  <si>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</si>
  <si>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</si>
  <si>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</si>
  <si>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</si>
  <si>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</si>
  <si>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</si>
  <si>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</si>
  <si>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</si>
  <si>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</si>
  <si>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</si>
  <si>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</si>
  <si>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</si>
  <si>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</si>
  <si>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</si>
  <si>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</si>
  <si>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</si>
  <si>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</si>
  <si>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</si>
  <si>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</si>
  <si>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</si>
  <si>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</si>
  <si>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</si>
  <si>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</si>
  <si>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</si>
  <si>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</si>
  <si>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</si>
  <si>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</si>
  <si>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</si>
  <si>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</si>
  <si>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</si>
  <si>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</si>
  <si>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</si>
  <si>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</si>
  <si>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</si>
  <si>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</si>
  <si>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</si>
  <si>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</si>
  <si>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</si>
  <si>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</si>
  <si>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</si>
  <si>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</si>
  <si>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</si>
  <si>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</si>
  <si>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</si>
  <si>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</si>
  <si>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</si>
  <si>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</si>
  <si>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</si>
  <si>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</si>
  <si>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</si>
  <si>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</si>
  <si>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</si>
  <si>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</si>
  <si>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</si>
  <si>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</si>
  <si>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</si>
  <si>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</si>
  <si>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</si>
  <si>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</si>
  <si>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</si>
  <si>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</si>
  <si>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</si>
  <si>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</si>
  <si>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</si>
  <si>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</si>
  <si>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</si>
  <si>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</si>
  <si>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</si>
  <si>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</si>
  <si>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</si>
  <si>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</si>
  <si>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</si>
  <si>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</si>
  <si>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</si>
  <si>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</si>
  <si>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</si>
  <si>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</si>
  <si>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</si>
  <si>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</si>
  <si>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</si>
  <si>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</si>
  <si>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</si>
  <si>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</si>
  <si>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</si>
  <si>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</si>
  <si>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</si>
  <si>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</si>
  <si>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</si>
  <si>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</si>
  <si>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</si>
  <si>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</si>
  <si>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</si>
  <si>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</si>
  <si>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</si>
  <si>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</si>
  <si>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</si>
  <si>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</si>
  <si>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</si>
  <si>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</si>
  <si>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</si>
  <si>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</si>
  <si>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</si>
  <si>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</si>
  <si>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</si>
  <si>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</si>
  <si>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</si>
  <si>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</si>
  <si>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</si>
  <si>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</si>
  <si>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</si>
  <si>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</si>
  <si>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</si>
  <si>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</si>
  <si>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</si>
  <si>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</si>
  <si>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</si>
  <si>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</si>
  <si>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</si>
  <si>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</si>
  <si>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</si>
  <si>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</si>
  <si>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</si>
  <si>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</si>
  <si>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</si>
  <si>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</si>
  <si>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</si>
  <si>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</si>
  <si>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</si>
  <si>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</si>
  <si>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</si>
  <si>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</si>
  <si>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</si>
  <si>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</si>
  <si>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</si>
  <si>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</si>
  <si>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</si>
  <si>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</si>
  <si>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</si>
  <si>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</si>
  <si>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</si>
  <si>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</si>
  <si>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</si>
  <si>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</si>
  <si>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</si>
  <si>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</si>
  <si>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</si>
  <si>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</si>
  <si>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</si>
  <si>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</si>
  <si>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</si>
  <si>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</si>
  <si>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</si>
  <si>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</si>
  <si>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</si>
  <si>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</si>
  <si>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</si>
  <si>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</si>
  <si>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</si>
  <si>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</si>
  <si>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</si>
  <si>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</si>
  <si>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</si>
  <si>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</si>
  <si>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</si>
  <si>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</si>
  <si>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</si>
  <si>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</si>
  <si>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</si>
  <si>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</si>
  <si>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</si>
  <si>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</si>
  <si>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</si>
  <si>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</si>
  <si>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</si>
  <si>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</si>
  <si>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</si>
  <si>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</si>
  <si>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</si>
  <si>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</si>
  <si>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</si>
  <si>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</si>
  <si>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</si>
  <si>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</si>
  <si>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</si>
  <si>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</si>
  <si>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</si>
  <si>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</si>
  <si>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</si>
  <si>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</si>
  <si>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</si>
  <si>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</si>
  <si>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</si>
  <si>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</si>
  <si>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</si>
  <si>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</si>
  <si>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</si>
  <si>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</si>
  <si>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</si>
  <si>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</si>
  <si>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</si>
  <si>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</si>
  <si>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</si>
  <si>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</si>
  <si>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</si>
  <si>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</si>
  <si>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</si>
  <si>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</si>
  <si>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</si>
  <si>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</si>
  <si>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</si>
  <si>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</si>
  <si>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</si>
  <si>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</si>
  <si>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</si>
  <si>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</si>
  <si>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</si>
  <si>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</si>
  <si>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</si>
  <si>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</si>
  <si>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</si>
  <si>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</si>
  <si>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</si>
  <si>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</si>
  <si>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</si>
  <si>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</si>
  <si>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</si>
  <si>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</si>
  <si>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</si>
  <si>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</si>
  <si>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</si>
  <si>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</si>
  <si>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</si>
  <si>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</si>
  <si>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</si>
  <si>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</si>
  <si>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</si>
  <si>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</si>
  <si>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</si>
  <si>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</si>
  <si>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</si>
  <si>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</si>
  <si>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</si>
  <si>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</si>
  <si>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</si>
  <si>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</si>
  <si>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</si>
  <si>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</si>
  <si>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</si>
  <si>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</si>
  <si>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</si>
  <si>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</si>
  <si>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</si>
  <si>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</si>
  <si>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</si>
  <si>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</si>
  <si>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</si>
  <si>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</si>
  <si>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</si>
  <si>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</si>
  <si>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</si>
  <si>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</si>
  <si>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</si>
  <si>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</si>
  <si>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</si>
  <si>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</si>
  <si>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</si>
  <si>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</si>
  <si>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</si>
  <si>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</si>
  <si>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</si>
  <si>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</si>
  <si>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</si>
  <si>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</si>
  <si>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</si>
  <si>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</si>
  <si>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</si>
  <si>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</si>
  <si>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</si>
  <si>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</si>
  <si>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</si>
  <si>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</si>
  <si>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</si>
  <si>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</si>
  <si>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</si>
  <si>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</si>
  <si>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</si>
  <si>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</si>
  <si>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</si>
  <si>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</si>
  <si>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</si>
  <si>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</si>
  <si>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</si>
  <si>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</si>
  <si>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</si>
  <si>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</si>
  <si>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</si>
  <si>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</si>
  <si>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</si>
  <si>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</si>
  <si>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</si>
  <si>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</si>
  <si>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</si>
  <si>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</si>
  <si>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</si>
  <si>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</si>
  <si>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</si>
  <si>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</si>
  <si>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</si>
  <si>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</si>
  <si>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</si>
  <si>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</si>
  <si>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</si>
  <si>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</si>
  <si>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</si>
  <si>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</si>
  <si>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</si>
  <si>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</si>
  <si>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</si>
  <si>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</si>
  <si>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</si>
  <si>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</si>
  <si>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</si>
  <si>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</si>
  <si>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</si>
  <si>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</si>
  <si>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</si>
  <si>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</si>
  <si>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</si>
  <si>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</si>
  <si>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</si>
  <si>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</si>
  <si>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</si>
  <si>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</si>
  <si>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</si>
  <si>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</si>
  <si>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</si>
  <si>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</si>
  <si>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</si>
  <si>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</si>
  <si>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</si>
  <si>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</si>
  <si>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</si>
  <si>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</si>
  <si>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</si>
  <si>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</si>
  <si>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</si>
  <si>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</si>
  <si>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</si>
  <si>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</si>
  <si>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</si>
  <si>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</si>
  <si>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</si>
  <si>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</si>
  <si>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</si>
  <si>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</si>
  <si>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</si>
  <si>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</si>
  <si>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</si>
  <si>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</si>
  <si>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</si>
  <si>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</si>
  <si>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</si>
  <si>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</si>
  <si>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</si>
  <si>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</si>
  <si>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</si>
  <si>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</si>
  <si>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</si>
  <si>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</si>
  <si>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</si>
  <si>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</si>
  <si>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</si>
  <si>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</si>
  <si>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</si>
  <si>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</si>
  <si>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</si>
  <si>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</si>
  <si>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</si>
  <si>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</si>
  <si>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</si>
  <si>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</si>
  <si>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</si>
  <si>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</si>
  <si>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</si>
  <si>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</si>
  <si>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</si>
  <si>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</si>
  <si>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</si>
  <si>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</si>
  <si>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</si>
  <si>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</si>
  <si>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</si>
  <si>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</si>
  <si>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</si>
  <si>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</si>
  <si>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</si>
  <si>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</si>
  <si>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</si>
  <si>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</si>
  <si>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</si>
  <si>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</si>
  <si>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</si>
  <si>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</si>
  <si>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</si>
  <si>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</si>
  <si>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</si>
  <si>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</si>
  <si>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</si>
  <si>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</si>
  <si>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</si>
  <si>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</si>
  <si>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</si>
  <si>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</si>
  <si>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</si>
  <si>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</si>
  <si>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</si>
  <si>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</si>
  <si>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</si>
  <si>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</si>
  <si>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</si>
  <si>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</si>
  <si>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</si>
  <si>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</si>
  <si>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</si>
  <si>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</si>
  <si>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</si>
  <si>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</si>
  <si>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</si>
  <si>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</si>
  <si>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</si>
  <si>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</si>
  <si>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</si>
  <si>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</si>
  <si>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</si>
  <si>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</si>
  <si>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</si>
  <si>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</si>
  <si>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</si>
  <si>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</si>
  <si>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</si>
  <si>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</si>
  <si>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</si>
  <si>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</si>
  <si>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</si>
  <si>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</si>
  <si>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</si>
  <si>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</si>
  <si>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</si>
  <si>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</si>
  <si>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</si>
  <si>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</si>
  <si>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</si>
  <si>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</si>
  <si>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</si>
  <si>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</si>
  <si>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</si>
  <si>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</si>
  <si>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</si>
  <si>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</si>
  <si>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</si>
  <si>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</si>
  <si>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</si>
  <si>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</si>
  <si>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</si>
  <si>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</si>
  <si>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</si>
  <si>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</si>
  <si>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</si>
  <si>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</si>
  <si>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</si>
  <si>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</si>
  <si>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</si>
  <si>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</si>
  <si>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</si>
  <si>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</si>
  <si>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</si>
  <si>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</si>
  <si>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</si>
  <si>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</si>
  <si>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</si>
  <si>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</si>
  <si>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</si>
  <si>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</si>
  <si>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</si>
  <si>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</si>
  <si>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</si>
  <si>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</si>
  <si>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</si>
  <si>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</si>
  <si>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</si>
  <si>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</si>
  <si>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</si>
  <si>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</si>
  <si>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</si>
  <si>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</si>
  <si>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</si>
  <si>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</si>
  <si>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</si>
  <si>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</si>
  <si>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</si>
  <si>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</si>
  <si>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</si>
  <si>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</si>
  <si>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</si>
  <si>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</si>
  <si>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</si>
  <si>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</si>
  <si>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</si>
  <si>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</si>
  <si>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</si>
  <si>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</si>
  <si>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</si>
  <si>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</si>
  <si>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</si>
  <si>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</si>
  <si>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</si>
  <si>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</si>
  <si>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</si>
  <si>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</si>
  <si>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</si>
  <si>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</si>
  <si>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</si>
  <si>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</si>
  <si>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</si>
  <si>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</si>
  <si>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</si>
  <si>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</si>
  <si>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</si>
  <si>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</si>
  <si>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</si>
  <si>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</si>
  <si>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</si>
  <si>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</si>
  <si>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</si>
  <si>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</si>
  <si>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</si>
  <si>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</si>
  <si>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</si>
  <si>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</si>
  <si>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</si>
  <si>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</si>
  <si>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</si>
  <si>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</si>
  <si>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</si>
  <si>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</si>
  <si>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</si>
  <si>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</si>
  <si>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</si>
  <si>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</si>
  <si>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</si>
  <si>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</si>
  <si>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</si>
  <si>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</si>
  <si>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</si>
  <si>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</si>
  <si>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</si>
  <si>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</si>
  <si>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</si>
  <si>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</si>
  <si>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</si>
  <si>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</si>
  <si>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</si>
  <si>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</si>
  <si>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</si>
  <si>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</si>
  <si>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</si>
  <si>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</si>
  <si>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</si>
  <si>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</si>
  <si>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</si>
  <si>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</si>
  <si>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</si>
  <si>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</si>
  <si>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</si>
  <si>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</si>
  <si>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</si>
  <si>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</si>
  <si>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</si>
  <si>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</si>
  <si>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</si>
  <si>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</si>
  <si>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</si>
  <si>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</si>
  <si>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</si>
  <si>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</si>
  <si>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</si>
  <si>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</si>
  <si>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</si>
  <si>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</si>
  <si>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</si>
  <si>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</si>
  <si>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</si>
  <si>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</si>
  <si>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</si>
  <si>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</si>
  <si>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</si>
  <si>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</si>
  <si>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</si>
  <si>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</si>
  <si>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</si>
  <si>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</si>
  <si>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</si>
  <si>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</si>
  <si>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</si>
  <si>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</si>
  <si>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</si>
  <si>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</si>
  <si>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</si>
  <si>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</si>
  <si>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</si>
  <si>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</si>
  <si>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</si>
  <si>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</si>
  <si>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</si>
  <si>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</si>
  <si>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</si>
  <si>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</si>
  <si>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</si>
  <si>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</si>
  <si>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</si>
  <si>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</si>
  <si>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</si>
  <si>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</si>
  <si>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</si>
  <si>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</si>
  <si>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</si>
  <si>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</si>
  <si>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</si>
  <si>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</si>
  <si>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</si>
  <si>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</si>
  <si>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</si>
  <si>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</si>
  <si>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</si>
  <si>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</si>
  <si>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</si>
  <si>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</si>
  <si>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</si>
  <si>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</si>
  <si>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</si>
  <si>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</si>
  <si>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</si>
  <si>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</si>
  <si>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</si>
  <si>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</si>
  <si>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</si>
  <si>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</si>
  <si>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</si>
  <si>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</si>
  <si>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</si>
  <si>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</si>
  <si>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</si>
  <si>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</si>
  <si>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</si>
  <si>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</si>
  <si>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</si>
  <si>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</si>
  <si>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</si>
  <si>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</si>
  <si>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</si>
  <si>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</si>
  <si>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</si>
  <si>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</si>
  <si>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</si>
  <si>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</si>
  <si>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</si>
  <si>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</si>
  <si>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</si>
  <si>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</si>
  <si>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</si>
  <si>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</si>
  <si>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</si>
  <si>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</si>
  <si>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</si>
  <si>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</si>
  <si>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</si>
  <si>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</si>
  <si>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</si>
  <si>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</si>
  <si>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</si>
  <si>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</si>
  <si>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</si>
  <si>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</si>
  <si>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</si>
  <si>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</si>
  <si>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</si>
  <si>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</si>
  <si>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</si>
  <si>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</si>
  <si>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</si>
  <si>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</si>
  <si>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</si>
  <si>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</si>
  <si>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</si>
  <si>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</si>
  <si>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</si>
  <si>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</si>
  <si>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</si>
  <si>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</si>
  <si>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</si>
  <si>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</si>
  <si>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</si>
  <si>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</si>
  <si>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</si>
  <si>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</si>
  <si>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</si>
  <si>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</si>
  <si>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</si>
  <si>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</si>
  <si>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</si>
  <si>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</si>
  <si>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</si>
  <si>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</si>
  <si>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</si>
  <si>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</si>
  <si>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</si>
  <si>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</si>
  <si>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</si>
  <si>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</si>
  <si>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</si>
  <si>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</si>
  <si>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</si>
  <si>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</si>
  <si>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</si>
  <si>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</si>
  <si>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</si>
  <si>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</si>
  <si>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</si>
  <si>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</si>
  <si>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</si>
  <si>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</si>
  <si>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</si>
  <si>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</si>
  <si>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</si>
  <si>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</si>
  <si>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</si>
  <si>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</si>
  <si>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</si>
  <si>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</si>
  <si>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</si>
  <si>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</si>
  <si>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</si>
  <si>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</si>
  <si>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</si>
  <si>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</si>
  <si>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</si>
  <si>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</si>
  <si>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</si>
  <si>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</si>
  <si>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</si>
  <si>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</si>
  <si>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</si>
  <si>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</si>
  <si>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</si>
  <si>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</si>
  <si>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</si>
  <si>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</si>
  <si>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</si>
  <si>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</si>
  <si>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</si>
  <si>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</si>
  <si>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</si>
  <si>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</si>
  <si>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</si>
  <si>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</si>
  <si>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</si>
  <si>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</si>
  <si>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</si>
  <si>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</si>
  <si>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</si>
  <si>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</si>
  <si>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</si>
  <si>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</si>
  <si>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</si>
  <si>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</si>
  <si>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</si>
  <si>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</si>
  <si>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</si>
  <si>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</si>
  <si>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</si>
  <si>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</si>
  <si>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</si>
  <si>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</si>
  <si>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</si>
  <si>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</si>
  <si>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</si>
  <si>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</si>
  <si>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</si>
  <si>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</si>
  <si>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</si>
  <si>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</si>
  <si>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</si>
  <si>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</si>
  <si>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</si>
  <si>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</si>
  <si>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</si>
  <si>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</si>
  <si>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</si>
  <si>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</si>
  <si>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</si>
  <si>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</si>
  <si>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</si>
  <si>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</si>
  <si>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</si>
  <si>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</si>
  <si>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</si>
  <si>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</si>
  <si>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</si>
  <si>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</si>
  <si>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</si>
  <si>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</si>
  <si>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</si>
  <si>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</si>
  <si>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</si>
  <si>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</si>
  <si>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</si>
  <si>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</si>
  <si>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</si>
  <si>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</si>
  <si>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</si>
  <si>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</si>
  <si>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</si>
  <si>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</si>
  <si>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</si>
  <si>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</si>
  <si>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</si>
  <si>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</si>
  <si>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</si>
  <si>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</si>
  <si>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</si>
  <si>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</si>
  <si>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</si>
  <si>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</si>
  <si>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</si>
  <si>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</si>
  <si>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</si>
  <si>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</si>
  <si>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</si>
  <si>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</si>
  <si>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</si>
  <si>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</si>
  <si>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</si>
  <si>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</si>
  <si>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</si>
  <si>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</si>
  <si>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</si>
  <si>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</si>
  <si>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</si>
  <si>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</si>
  <si>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</si>
  <si>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</si>
  <si>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</si>
  <si>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</si>
  <si>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</si>
  <si>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</si>
  <si>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</si>
  <si>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</si>
  <si>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</si>
  <si>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</si>
  <si>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</si>
  <si>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</si>
  <si>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</si>
  <si>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</si>
  <si>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</si>
  <si>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</si>
  <si>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</si>
  <si>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</si>
  <si>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</si>
  <si>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</si>
  <si>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</si>
  <si>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</si>
  <si>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</si>
  <si>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</si>
  <si>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</si>
  <si>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</si>
  <si>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</si>
  <si>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</si>
  <si>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</si>
  <si>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</si>
  <si>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</si>
  <si>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</si>
  <si>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</si>
  <si>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</si>
  <si>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</si>
  <si>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</si>
  <si>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</si>
  <si>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</si>
  <si>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</si>
  <si>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</si>
  <si>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</si>
  <si>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</si>
  <si>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</si>
  <si>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</si>
  <si>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</si>
  <si>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</si>
  <si>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</si>
  <si>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</si>
  <si>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</si>
  <si>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</si>
  <si>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</si>
  <si>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</si>
  <si>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</si>
  <si>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</si>
  <si>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</si>
  <si>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</si>
  <si>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</si>
  <si>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</si>
  <si>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</si>
  <si>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</si>
  <si>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</si>
  <si>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</si>
  <si>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</si>
  <si>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</si>
  <si>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</si>
  <si>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</si>
  <si>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</si>
  <si>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</si>
  <si>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</si>
  <si>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</si>
  <si>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</si>
  <si>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</si>
  <si>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</si>
  <si>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</si>
  <si>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</si>
  <si>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</si>
  <si>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</si>
  <si>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</si>
  <si>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</si>
  <si>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</si>
  <si>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</si>
  <si>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</si>
  <si>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</si>
  <si>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</si>
  <si>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</si>
  <si>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</si>
  <si>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</si>
  <si>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</si>
  <si>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</si>
  <si>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</si>
  <si>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</si>
  <si>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</si>
  <si>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</si>
  <si>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</si>
  <si>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</si>
  <si>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</si>
  <si>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</si>
  <si>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</si>
  <si>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</si>
  <si>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</si>
  <si>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</si>
  <si>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</si>
  <si>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</si>
  <si>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</si>
  <si>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</si>
  <si>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</si>
  <si>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</si>
  <si>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</si>
  <si>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</si>
  <si>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</si>
  <si>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</si>
  <si>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</si>
  <si>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</si>
  <si>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</si>
  <si>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</si>
  <si>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</si>
  <si>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</si>
  <si>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</si>
  <si>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</si>
  <si>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</si>
  <si>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</si>
  <si>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</si>
  <si>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</si>
  <si>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</si>
  <si>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</si>
  <si>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</si>
  <si>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</si>
  <si>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</si>
  <si>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</si>
  <si>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</si>
  <si>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</si>
  <si>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</si>
  <si>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</si>
  <si>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</si>
  <si>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</si>
  <si>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</si>
  <si>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</si>
  <si>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</si>
  <si>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</si>
  <si>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</si>
  <si>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</si>
  <si>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</si>
  <si>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</si>
  <si>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</si>
  <si>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</si>
  <si>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</si>
  <si>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</si>
  <si>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</si>
  <si>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</si>
  <si>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</si>
  <si>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</si>
  <si>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</si>
  <si>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</si>
  <si>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</si>
  <si>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</si>
  <si>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</si>
  <si>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</si>
  <si>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</si>
  <si>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</si>
  <si>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</si>
  <si>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</si>
  <si>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</si>
  <si>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</si>
  <si>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</si>
  <si>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</si>
  <si>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</si>
  <si>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</si>
  <si>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</si>
  <si>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</si>
  <si>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</si>
  <si>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</si>
  <si>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</si>
  <si>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</si>
  <si>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</si>
  <si>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</si>
  <si>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</si>
  <si>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</si>
  <si>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</si>
  <si>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</si>
  <si>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</si>
  <si>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</si>
  <si>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</si>
  <si>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</si>
  <si>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</si>
  <si>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</si>
  <si>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</si>
  <si>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</si>
  <si>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</si>
  <si>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</si>
  <si>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</si>
  <si>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</si>
  <si>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</si>
  <si>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</si>
  <si>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</si>
  <si>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</si>
  <si>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</si>
  <si>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</si>
  <si>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</si>
  <si>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</si>
  <si>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</si>
  <si>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</si>
  <si>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</si>
  <si>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</si>
  <si>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</si>
  <si>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</si>
  <si>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</si>
  <si>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</si>
  <si>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</si>
  <si>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</si>
  <si>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</si>
  <si>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</si>
  <si>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</si>
  <si>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</si>
  <si>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</si>
  <si>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</si>
  <si>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</si>
  <si>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</si>
  <si>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</si>
  <si>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</si>
  <si>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</si>
  <si>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</si>
  <si>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</si>
  <si>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</si>
  <si>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</si>
  <si>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</si>
  <si>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</si>
  <si>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</si>
  <si>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</si>
  <si>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</si>
  <si>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</si>
  <si>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</si>
  <si>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</si>
  <si>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</si>
  <si>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</si>
  <si>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</si>
  <si>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</si>
  <si>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</si>
  <si>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</si>
  <si>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</si>
  <si>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</si>
  <si>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</si>
  <si>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</si>
  <si>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</si>
  <si>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</si>
  <si>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</si>
  <si>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</si>
  <si>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</si>
  <si>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</si>
  <si>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</si>
  <si>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</si>
  <si>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</si>
  <si>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</si>
  <si>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</si>
  <si>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</si>
  <si>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</si>
  <si>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</si>
  <si>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</si>
  <si>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</si>
  <si>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</si>
  <si>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</si>
  <si>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</si>
  <si>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</si>
  <si>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</si>
  <si>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</si>
  <si>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</si>
  <si>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</si>
  <si>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</si>
  <si>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</si>
  <si>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</si>
  <si>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</si>
  <si>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</si>
  <si>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</si>
  <si>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</si>
  <si>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</si>
  <si>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</si>
  <si>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</si>
  <si>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</si>
  <si>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</si>
  <si>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</si>
  <si>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</si>
  <si>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</si>
  <si>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</si>
  <si>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</si>
  <si>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</si>
  <si>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</si>
  <si>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</si>
  <si>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</si>
  <si>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</si>
  <si>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</si>
  <si>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</si>
  <si>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</si>
  <si>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</si>
  <si>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</si>
  <si>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</si>
  <si>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</si>
  <si>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</si>
  <si>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</si>
  <si>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</si>
  <si>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</si>
  <si>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</si>
  <si>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</si>
  <si>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</si>
  <si>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</si>
  <si>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</si>
  <si>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</si>
  <si>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</si>
  <si>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</si>
  <si>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</si>
  <si>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</si>
  <si>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</si>
  <si>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</si>
  <si>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</si>
  <si>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</si>
  <si>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</si>
  <si>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</si>
  <si>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</si>
  <si>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</si>
  <si>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</si>
  <si>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</si>
  <si>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</si>
  <si>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</si>
  <si>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</si>
  <si>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</si>
  <si>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</si>
  <si>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</si>
  <si>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</si>
  <si>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</si>
  <si>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</si>
  <si>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</si>
  <si>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</si>
  <si>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</si>
  <si>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</si>
  <si>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</si>
  <si>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</si>
  <si>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</si>
  <si>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</si>
  <si>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</si>
  <si>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</si>
  <si>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</si>
  <si>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</si>
  <si>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</si>
  <si>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</si>
  <si>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</si>
  <si>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</si>
  <si>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</si>
  <si>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</si>
  <si>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</si>
  <si>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</si>
  <si>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</si>
  <si>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</si>
  <si>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</si>
  <si>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</si>
  <si>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</si>
  <si>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</si>
  <si>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</si>
  <si>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</si>
  <si>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</si>
  <si>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</si>
  <si>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</si>
  <si>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</si>
  <si>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</si>
  <si>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</si>
  <si>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</si>
  <si>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</si>
  <si>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</si>
  <si>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</si>
  <si>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</si>
  <si>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</si>
  <si>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</si>
  <si>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</si>
  <si>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</si>
  <si>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</si>
  <si>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</si>
  <si>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</si>
  <si>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</si>
  <si>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</si>
  <si>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</si>
  <si>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</si>
  <si>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</si>
  <si>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</si>
  <si>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</si>
  <si>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</si>
  <si>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</si>
  <si>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</si>
  <si>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</si>
  <si>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</si>
  <si>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</si>
  <si>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</si>
  <si>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</si>
  <si>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</si>
  <si>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</si>
  <si>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</si>
  <si>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</si>
  <si>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</si>
  <si>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</si>
  <si>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</si>
  <si>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</si>
  <si>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</si>
  <si>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</si>
  <si>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</si>
  <si>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</si>
  <si>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</si>
  <si>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</si>
  <si>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</si>
  <si>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</si>
  <si>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</si>
  <si>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</si>
  <si>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</si>
  <si>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</si>
  <si>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</si>
  <si>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</si>
  <si>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</si>
  <si>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</si>
  <si>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</si>
  <si>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</si>
  <si>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</si>
  <si>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</si>
  <si>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</si>
  <si>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</si>
  <si>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</si>
  <si>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</si>
  <si>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</si>
  <si>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</si>
  <si>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</si>
  <si>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</si>
  <si>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</si>
  <si>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</si>
  <si>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</si>
  <si>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</si>
  <si>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</si>
  <si>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</si>
  <si>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</si>
  <si>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</si>
  <si>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</si>
  <si>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</si>
  <si>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</si>
  <si>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</si>
  <si>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</si>
  <si>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</si>
  <si>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</si>
  <si>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</si>
  <si>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</si>
  <si>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</si>
  <si>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</si>
  <si>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</si>
  <si>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</si>
  <si>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</si>
  <si>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</si>
  <si>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</si>
  <si>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</si>
  <si>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</si>
  <si>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</si>
  <si>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</si>
  <si>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</si>
  <si>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</si>
  <si>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</si>
  <si>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</si>
  <si>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</si>
  <si>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</si>
  <si>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</si>
  <si>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</si>
  <si>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</si>
  <si>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</si>
  <si>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</si>
  <si>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</si>
  <si>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</si>
  <si>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</si>
  <si>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</si>
  <si>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</si>
  <si>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</si>
  <si>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</si>
  <si>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</si>
  <si>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</si>
  <si>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</si>
  <si>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</si>
  <si>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</si>
  <si>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</si>
  <si>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</si>
  <si>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</si>
  <si>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</si>
  <si>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</si>
  <si>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</si>
  <si>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</si>
  <si>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</si>
  <si>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</si>
  <si>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</si>
  <si>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</si>
  <si>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</si>
  <si>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</si>
  <si>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</si>
  <si>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</si>
  <si>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</si>
  <si>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</si>
  <si>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</si>
  <si>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</si>
  <si>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</si>
  <si>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</si>
  <si>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</si>
  <si>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</si>
  <si>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</si>
  <si>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</si>
  <si>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</si>
  <si>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</si>
  <si>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</si>
  <si>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</si>
  <si>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</si>
  <si>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</si>
  <si>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</si>
  <si>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</si>
  <si>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</si>
  <si>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</si>
  <si>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</si>
  <si>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</si>
  <si>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</si>
  <si>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</si>
  <si>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</si>
  <si>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</si>
  <si>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</si>
  <si>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</si>
  <si>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</si>
  <si>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</si>
  <si>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</si>
  <si>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</si>
  <si>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</si>
  <si>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</si>
  <si>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</si>
  <si>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</si>
  <si>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</si>
  <si>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</si>
  <si>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</si>
  <si>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</si>
  <si>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</si>
  <si>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</si>
  <si>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</si>
  <si>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</si>
  <si>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</si>
  <si>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</si>
  <si>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</si>
  <si>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</si>
  <si>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</si>
  <si>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</si>
  <si>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</si>
  <si>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</si>
  <si>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</si>
  <si>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</si>
  <si>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</si>
  <si>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</si>
  <si>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</si>
  <si>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</si>
  <si>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</si>
  <si>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</si>
  <si>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</si>
  <si>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</si>
  <si>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</si>
  <si>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</si>
  <si>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</si>
  <si>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</si>
  <si>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</si>
  <si>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</si>
  <si>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</si>
  <si>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</si>
  <si>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</si>
  <si>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</si>
  <si>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</si>
  <si>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</si>
  <si>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</si>
  <si>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</si>
  <si>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</si>
  <si>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</si>
  <si>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</si>
  <si>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</si>
  <si>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</si>
  <si>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</si>
  <si>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</si>
  <si>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</si>
  <si>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</si>
  <si>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</si>
  <si>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</si>
  <si>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</si>
  <si>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</si>
  <si>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</si>
  <si>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</si>
  <si>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</si>
  <si>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</si>
  <si>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</si>
  <si>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</si>
  <si>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</si>
  <si>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</si>
  <si>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</si>
  <si>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</si>
  <si>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</si>
  <si>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</si>
  <si>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</si>
  <si>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</si>
  <si>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</si>
  <si>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</si>
  <si>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</si>
  <si>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</si>
  <si>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</si>
  <si>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</si>
  <si>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</si>
  <si>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</si>
  <si>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</si>
  <si>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</si>
  <si>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</si>
  <si>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</si>
  <si>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</si>
  <si>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</si>
  <si>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</si>
  <si>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</si>
  <si>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</si>
  <si>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</si>
  <si>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</si>
  <si>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</si>
  <si>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</si>
  <si>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</si>
  <si>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</si>
  <si>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</si>
  <si>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</si>
  <si>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</si>
  <si>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</si>
  <si>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</si>
  <si>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</si>
  <si>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</si>
  <si>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</si>
  <si>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</si>
  <si>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</si>
  <si>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</si>
  <si>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</si>
  <si>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</si>
  <si>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</si>
  <si>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</si>
  <si>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</si>
  <si>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</si>
  <si>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</si>
  <si>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</si>
  <si>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</si>
  <si>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</si>
  <si>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</si>
  <si>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</si>
  <si>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</si>
  <si>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</si>
  <si>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</si>
  <si>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</si>
  <si>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</si>
  <si>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</si>
  <si>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</si>
  <si>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</si>
  <si>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</si>
  <si>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</si>
  <si>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</si>
  <si>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</si>
  <si>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</si>
  <si>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</si>
  <si>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</si>
  <si>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</si>
  <si>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</si>
  <si>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</si>
  <si>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</si>
  <si>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</si>
  <si>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</si>
  <si>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</si>
  <si>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</si>
  <si>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</si>
  <si>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</si>
  <si>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</si>
  <si>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</si>
  <si>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</si>
  <si>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</si>
  <si>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</si>
  <si>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</si>
  <si>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</si>
  <si>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</si>
  <si>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</si>
  <si>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</si>
  <si>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</si>
  <si>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</si>
  <si>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</si>
  <si>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</si>
  <si>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</si>
  <si>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</si>
  <si>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</si>
  <si>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</si>
  <si>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</si>
  <si>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</si>
  <si>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</si>
  <si>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</si>
  <si>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</si>
  <si>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</si>
  <si>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</si>
  <si>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</si>
  <si>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</si>
  <si>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</si>
  <si>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</si>
  <si>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</si>
  <si>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</si>
  <si>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</si>
  <si>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</si>
  <si>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</si>
  <si>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</si>
  <si>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</si>
  <si>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</si>
  <si>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</si>
  <si>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</si>
  <si>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</si>
  <si>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</si>
  <si>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</si>
  <si>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</si>
  <si>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</si>
  <si>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</si>
  <si>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</si>
  <si>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</si>
  <si>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</si>
  <si>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</si>
  <si>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</si>
  <si>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</si>
  <si>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</si>
  <si>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</si>
  <si>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</si>
  <si>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</si>
  <si>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</si>
  <si>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</si>
  <si>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</si>
  <si>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</si>
  <si>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</si>
  <si>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</si>
  <si>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</si>
  <si>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</si>
  <si>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</si>
  <si>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</si>
  <si>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</si>
  <si>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</si>
  <si>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</si>
  <si>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</si>
  <si>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</si>
  <si>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</si>
  <si>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</si>
  <si>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</si>
  <si>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</si>
  <si>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</si>
  <si>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</si>
  <si>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</si>
  <si>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</si>
  <si>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</si>
  <si>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</si>
  <si>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</si>
  <si>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</si>
  <si>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</si>
  <si>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</si>
  <si>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</si>
  <si>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</si>
  <si>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</si>
  <si>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</si>
  <si>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</si>
  <si>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</si>
  <si>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</si>
  <si>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</si>
  <si>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</si>
  <si>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</si>
  <si>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</si>
  <si>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</si>
  <si>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</si>
  <si>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</si>
  <si>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</si>
  <si>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</si>
  <si>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</si>
  <si>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</si>
  <si>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</si>
  <si>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</si>
  <si>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</si>
  <si>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</si>
  <si>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</si>
  <si>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</si>
  <si>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</si>
  <si>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</si>
  <si>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</si>
  <si>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</si>
  <si>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</si>
  <si>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</si>
  <si>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</si>
  <si>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</si>
  <si>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</si>
  <si>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</si>
  <si>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</si>
  <si>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</si>
  <si>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</si>
  <si>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</si>
  <si>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</si>
  <si>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</si>
  <si>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</si>
  <si>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</si>
  <si>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</si>
  <si>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</si>
  <si>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</si>
  <si>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</si>
  <si>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</si>
  <si>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</si>
  <si>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</si>
  <si>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</si>
  <si>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</si>
  <si>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</si>
  <si>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</si>
  <si>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</si>
  <si>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</si>
  <si>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</si>
  <si>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</si>
  <si>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</si>
  <si>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</si>
  <si>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</si>
  <si>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</si>
  <si>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</si>
  <si>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</si>
  <si>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</si>
  <si>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</si>
  <si>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</si>
  <si>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</si>
  <si>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</si>
  <si>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</si>
  <si>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</si>
  <si>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</si>
  <si>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</si>
  <si>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</si>
  <si>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</si>
  <si>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</si>
  <si>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</si>
  <si>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</si>
  <si>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</si>
  <si>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</si>
  <si>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</si>
  <si>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</si>
  <si>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</si>
  <si>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</si>
  <si>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</si>
  <si>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</si>
  <si>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</si>
  <si>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</si>
  <si>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</si>
  <si>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</si>
  <si>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</si>
  <si>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</si>
  <si>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</si>
  <si>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</si>
  <si>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</si>
  <si>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</si>
  <si>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</si>
  <si>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</si>
  <si>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</si>
  <si>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</si>
  <si>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</si>
  <si>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</si>
  <si>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</si>
  <si>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</si>
  <si>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</si>
  <si>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</si>
  <si>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</si>
  <si>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</si>
  <si>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</si>
  <si>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</si>
  <si>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</si>
  <si>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</si>
  <si>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</si>
  <si>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</si>
  <si>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</si>
  <si>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</si>
  <si>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</si>
  <si>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</si>
  <si>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</si>
  <si>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</si>
  <si>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</si>
  <si>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</si>
  <si>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</si>
  <si>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</si>
  <si>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</si>
  <si>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</si>
  <si>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</si>
  <si>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</si>
  <si>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</si>
  <si>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</si>
  <si>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</si>
  <si>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</si>
  <si>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</si>
  <si>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</si>
  <si>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</si>
  <si>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</si>
  <si>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</si>
  <si>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</si>
  <si>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</si>
  <si>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</si>
  <si>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</si>
  <si>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</si>
  <si>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</si>
  <si>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</si>
  <si>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</si>
  <si>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</si>
  <si>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</si>
  <si>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</si>
  <si>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</si>
  <si>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</si>
  <si>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</si>
  <si>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</si>
  <si>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</si>
  <si>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</si>
  <si>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</si>
  <si>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</si>
  <si>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</si>
  <si>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</si>
  <si>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</si>
  <si>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</si>
  <si>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</si>
  <si>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</si>
  <si>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</si>
  <si>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</si>
  <si>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</si>
  <si>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</si>
  <si>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</si>
  <si>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</si>
  <si>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</si>
  <si>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</si>
  <si>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</si>
  <si>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</si>
  <si>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</si>
  <si>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</si>
  <si>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</si>
  <si>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</si>
  <si>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</si>
  <si>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</si>
  <si>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</si>
  <si>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</si>
  <si>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</si>
  <si>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</si>
  <si>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</si>
  <si>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</si>
  <si>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</si>
  <si>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</si>
  <si>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</si>
  <si>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</si>
  <si>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</si>
  <si>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</si>
  <si>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</si>
  <si>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</si>
  <si>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</si>
  <si>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</si>
  <si>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</si>
  <si>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</si>
  <si>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</si>
  <si>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</si>
  <si>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</si>
  <si>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</si>
  <si>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</si>
  <si>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</si>
  <si>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</si>
  <si>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</si>
  <si>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</si>
  <si>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</si>
  <si>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</si>
  <si>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</si>
  <si>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</si>
  <si>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</si>
  <si>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</si>
  <si>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</si>
  <si>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</si>
  <si>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</si>
  <si>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</si>
  <si>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</si>
  <si>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</si>
  <si>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</si>
  <si>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</si>
  <si>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</si>
  <si>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</si>
  <si>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</si>
  <si>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</si>
  <si>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</si>
  <si>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</si>
  <si>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</si>
  <si>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</si>
  <si>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</si>
  <si>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</si>
  <si>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</si>
  <si>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</si>
  <si>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</si>
  <si>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</si>
  <si>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</si>
  <si>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</si>
  <si>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</si>
  <si>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</si>
  <si>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</si>
  <si>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</si>
  <si>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</si>
  <si>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</si>
  <si>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</si>
  <si>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</si>
  <si>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</si>
  <si>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</si>
  <si>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</si>
  <si>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</si>
  <si>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</si>
  <si>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</si>
  <si>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</si>
  <si>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</si>
  <si>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</si>
  <si>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</si>
  <si>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</si>
  <si>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</si>
  <si>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</si>
  <si>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</si>
  <si>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</si>
  <si>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</si>
  <si>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</si>
  <si>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</si>
  <si>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</si>
  <si>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</si>
  <si>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</si>
  <si>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</si>
  <si>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</si>
  <si>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</si>
  <si>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</si>
  <si>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</si>
  <si>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</si>
  <si>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</si>
  <si>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</si>
  <si>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</si>
  <si>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</si>
  <si>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</si>
  <si>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</si>
  <si>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</si>
  <si>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</si>
  <si>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</si>
  <si>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</si>
  <si>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</si>
  <si>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</si>
  <si>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</si>
  <si>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</si>
  <si>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</si>
  <si>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</si>
  <si>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</si>
  <si>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</si>
  <si>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</si>
  <si>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</si>
  <si>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</si>
  <si>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</si>
  <si>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</si>
  <si>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</si>
  <si>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</si>
  <si>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</si>
  <si>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</si>
  <si>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</si>
  <si>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</si>
  <si>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</si>
  <si>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</si>
  <si>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</si>
  <si>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</si>
  <si>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</si>
  <si>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</si>
  <si>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</si>
  <si>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</si>
  <si>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</si>
  <si>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</si>
  <si>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</si>
  <si>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</si>
  <si>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</si>
  <si>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</si>
  <si>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</si>
  <si>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</si>
  <si>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</si>
  <si>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</si>
  <si>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</si>
  <si>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</si>
  <si>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</si>
  <si>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</si>
  <si>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</si>
  <si>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</si>
  <si>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</si>
  <si>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</si>
  <si>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</si>
  <si>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</si>
  <si>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</si>
  <si>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</si>
  <si>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</si>
  <si>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</si>
  <si>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</si>
  <si>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</si>
  <si>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</si>
  <si>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</si>
  <si>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</si>
  <si>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</si>
  <si>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</si>
  <si>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</si>
  <si>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</si>
  <si>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</si>
  <si>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</si>
  <si>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</si>
  <si>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</si>
  <si>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</si>
  <si>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</si>
  <si>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</si>
  <si>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</si>
  <si>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</si>
  <si>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</si>
  <si>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</si>
  <si>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</si>
  <si>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</si>
  <si>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</si>
  <si>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</si>
  <si>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</si>
  <si>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</si>
  <si>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</si>
  <si>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</si>
  <si>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</si>
  <si>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</si>
  <si>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</si>
  <si>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</si>
  <si>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</si>
  <si>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</si>
  <si>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</si>
  <si>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</si>
  <si>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</si>
  <si>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</si>
  <si>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</si>
  <si>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</si>
  <si>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</si>
  <si>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</si>
  <si>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</si>
  <si>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</si>
  <si>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</si>
  <si>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</si>
  <si>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</si>
  <si>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</si>
  <si>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</si>
  <si>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</si>
  <si>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</si>
  <si>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</si>
  <si>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</si>
  <si>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</si>
  <si>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</si>
  <si>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</si>
  <si>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</si>
  <si>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</si>
  <si>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</si>
  <si>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</si>
  <si>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</si>
  <si>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</si>
  <si>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</si>
  <si>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</si>
  <si>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</si>
  <si>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</si>
  <si>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</si>
  <si>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</si>
  <si>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</si>
  <si>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</si>
  <si>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</si>
  <si>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</si>
  <si>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</si>
  <si>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</si>
  <si>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</si>
  <si>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</si>
  <si>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</si>
  <si>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</si>
  <si>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</si>
  <si>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</si>
  <si>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</si>
  <si>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</si>
  <si>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</si>
  <si>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</si>
  <si>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</si>
  <si>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</si>
  <si>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</si>
  <si>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</si>
  <si>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</si>
  <si>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</si>
  <si>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</si>
  <si>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</si>
  <si>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</si>
  <si>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</si>
  <si>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</si>
  <si>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</si>
  <si>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</si>
  <si>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</si>
  <si>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</si>
  <si>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</si>
  <si>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</si>
  <si>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</si>
  <si>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</si>
  <si>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</si>
  <si>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</si>
  <si>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</si>
  <si>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</si>
  <si>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</si>
  <si>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</si>
  <si>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</si>
  <si>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</si>
  <si>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</si>
  <si>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</si>
  <si>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</si>
  <si>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</si>
  <si>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</si>
  <si>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</si>
  <si>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</si>
  <si>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</si>
  <si>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</si>
  <si>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</si>
  <si>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</si>
  <si>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</si>
  <si>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</si>
  <si>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</si>
  <si>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</si>
  <si>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</si>
  <si>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</si>
  <si>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</si>
  <si>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</si>
  <si>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</si>
  <si>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</si>
  <si>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</si>
  <si>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</si>
  <si>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</si>
  <si>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</si>
  <si>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</si>
  <si>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</si>
  <si>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</si>
  <si>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</si>
  <si>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</si>
  <si>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</si>
  <si>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</si>
  <si>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</si>
  <si>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</si>
  <si>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</si>
  <si>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</si>
  <si>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</si>
  <si>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</si>
  <si>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</si>
  <si>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</si>
  <si>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</si>
  <si>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</si>
  <si>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</si>
  <si>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</si>
  <si>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</si>
  <si>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</si>
  <si>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</si>
  <si>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</si>
  <si>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</si>
  <si>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</si>
  <si>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</si>
  <si>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</si>
  <si>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</si>
  <si>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</si>
  <si>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</si>
  <si>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</si>
  <si>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</si>
  <si>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</si>
  <si>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</si>
  <si>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</si>
  <si>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</si>
  <si>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</si>
  <si>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</si>
  <si>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</si>
  <si>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</si>
  <si>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</si>
  <si>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</si>
  <si>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</si>
  <si>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</si>
  <si>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</si>
  <si>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</si>
  <si>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</si>
  <si>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</si>
  <si>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</si>
  <si>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</si>
  <si>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</si>
  <si>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</si>
  <si>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</si>
  <si>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</si>
  <si>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</si>
  <si>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</si>
  <si>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</si>
  <si>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</si>
  <si>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</si>
  <si>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</si>
  <si>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</si>
  <si>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</si>
  <si>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</si>
  <si>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</si>
  <si>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</si>
  <si>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</si>
  <si>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</si>
  <si>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</si>
  <si>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</si>
  <si>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</si>
  <si>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</si>
  <si>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</si>
  <si>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</si>
  <si>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</si>
  <si>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</si>
  <si>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</si>
  <si>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</si>
  <si>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</si>
  <si>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</si>
  <si>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</si>
  <si>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</si>
  <si>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</si>
  <si>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</si>
  <si>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</si>
  <si>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</si>
  <si>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</si>
  <si>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</si>
  <si>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</si>
  <si>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</si>
  <si>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</si>
  <si>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</si>
  <si>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</si>
  <si>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</si>
  <si>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</si>
  <si>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</si>
  <si>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</si>
  <si>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</si>
  <si>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</si>
  <si>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</si>
  <si>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</si>
  <si>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</si>
  <si>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</si>
  <si>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</si>
  <si>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</si>
  <si>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</si>
  <si>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</si>
  <si>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</si>
  <si>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</si>
  <si>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</si>
  <si>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</si>
  <si>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</si>
  <si>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</si>
  <si>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</si>
  <si>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</si>
  <si>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</si>
  <si>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</si>
  <si>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</si>
  <si>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</si>
  <si>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</si>
  <si>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</si>
  <si>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</si>
  <si>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</si>
  <si>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</si>
  <si>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</si>
  <si>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</si>
  <si>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</si>
  <si>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</si>
  <si>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</si>
  <si>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</si>
  <si>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</si>
  <si>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</si>
  <si>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</si>
  <si>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</si>
  <si>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</si>
  <si>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</si>
  <si>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</si>
  <si>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</si>
  <si>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</si>
  <si>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</si>
  <si>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</si>
  <si>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</si>
  <si>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</si>
  <si>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</si>
  <si>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</si>
  <si>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</si>
  <si>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</si>
  <si>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</si>
  <si>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</si>
  <si>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</si>
  <si>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</si>
  <si>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</si>
  <si>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</si>
  <si>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</si>
  <si>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</si>
  <si>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</si>
  <si>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</si>
  <si>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</si>
  <si>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</si>
  <si>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</si>
  <si>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</si>
  <si>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</si>
  <si>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</si>
  <si>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</si>
  <si>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</si>
  <si>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</si>
  <si>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</si>
  <si>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</si>
  <si>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</si>
  <si>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</si>
  <si>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</si>
  <si>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</si>
  <si>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</si>
  <si>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</si>
  <si>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</si>
  <si>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</si>
  <si>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</si>
  <si>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</si>
  <si>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</si>
  <si>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</si>
  <si>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</si>
  <si>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</si>
  <si>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</si>
  <si>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</si>
  <si>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</si>
  <si>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</si>
  <si>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</si>
  <si>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</si>
  <si>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</si>
  <si>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</si>
  <si>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</si>
  <si>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</si>
  <si>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</si>
  <si>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</si>
  <si>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</si>
  <si>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</si>
  <si>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</si>
  <si>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</si>
  <si>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</si>
  <si>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</si>
  <si>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</si>
  <si>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</si>
  <si>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</si>
  <si>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</si>
  <si>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</si>
  <si>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</si>
  <si>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</si>
  <si>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</si>
  <si>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</si>
  <si>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</si>
  <si>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</si>
  <si>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</si>
  <si>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</si>
  <si>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</si>
  <si>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</si>
  <si>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</si>
  <si>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</si>
  <si>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</si>
  <si>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</si>
  <si>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</si>
  <si>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</si>
  <si>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</si>
  <si>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</si>
  <si>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</si>
  <si>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</si>
  <si>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</si>
  <si>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</si>
  <si>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</si>
  <si>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</si>
  <si>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</si>
  <si>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</si>
  <si>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</si>
  <si>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</si>
  <si>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</si>
  <si>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</si>
  <si>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</si>
  <si>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</si>
  <si>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</si>
  <si>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</si>
  <si>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</si>
  <si>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</si>
  <si>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</si>
  <si>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</si>
  <si>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</si>
  <si>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</si>
  <si>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</si>
  <si>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</si>
  <si>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</si>
  <si>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</si>
  <si>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</si>
  <si>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</si>
  <si>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</si>
  <si>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</si>
  <si>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</si>
  <si>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</si>
  <si>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</si>
  <si>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</si>
  <si>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</si>
  <si>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</si>
  <si>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</si>
  <si>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</si>
  <si>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</si>
  <si>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</si>
  <si>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</si>
  <si>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</si>
  <si>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</si>
  <si>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</si>
  <si>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</si>
  <si>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</si>
  <si>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</si>
  <si>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</si>
  <si>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</si>
  <si>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</si>
  <si>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</si>
  <si>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</si>
  <si>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</si>
  <si>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</si>
  <si>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</si>
  <si>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</si>
  <si>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</si>
  <si>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</si>
  <si>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</si>
  <si>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</si>
  <si>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</si>
  <si>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</si>
  <si>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</si>
  <si>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</si>
  <si>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</si>
  <si>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</si>
  <si>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</si>
  <si>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</si>
  <si>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</si>
  <si>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</si>
  <si>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</si>
  <si>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</si>
  <si>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</si>
  <si>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</si>
  <si>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</si>
  <si>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</si>
  <si>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</si>
  <si>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</si>
  <si>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</si>
  <si>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</si>
  <si>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</si>
  <si>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</si>
  <si>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</si>
  <si>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</si>
  <si>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</si>
  <si>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</si>
  <si>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</si>
  <si>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</si>
  <si>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</si>
  <si>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</si>
  <si>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</si>
  <si>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</si>
  <si>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</si>
  <si>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</si>
  <si>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</si>
  <si>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</si>
  <si>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</si>
  <si>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</si>
  <si>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</si>
  <si>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</si>
  <si>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</si>
  <si>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</si>
  <si>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</si>
  <si>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</si>
  <si>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</si>
  <si>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</si>
  <si>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</si>
  <si>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</si>
  <si>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</si>
  <si>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</si>
  <si>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</si>
  <si>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</si>
  <si>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</si>
  <si>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</si>
  <si>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</si>
  <si>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</si>
  <si>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</si>
  <si>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</si>
  <si>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</si>
  <si>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</si>
  <si>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</si>
  <si>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</si>
  <si>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</si>
  <si>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</si>
  <si>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</si>
  <si>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</si>
  <si>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</si>
  <si>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</si>
  <si>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</si>
  <si>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</si>
  <si>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</si>
  <si>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</si>
  <si>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</si>
  <si>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</si>
  <si>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</si>
  <si>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</si>
  <si>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</si>
  <si>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</si>
  <si>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</si>
  <si>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</si>
  <si>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</si>
  <si>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</si>
  <si>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</si>
  <si>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</si>
  <si>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</si>
  <si>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</si>
  <si>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</si>
  <si>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</si>
  <si>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</si>
  <si>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</si>
  <si>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</si>
  <si>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</si>
  <si>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</si>
  <si>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</si>
  <si>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</si>
  <si>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</si>
  <si>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</si>
  <si>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</si>
  <si>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</si>
  <si>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</si>
  <si>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</si>
  <si>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</si>
  <si>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</si>
  <si>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</si>
  <si>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</si>
  <si>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</si>
  <si>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</si>
  <si>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</si>
  <si>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</si>
  <si>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</si>
  <si>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</si>
  <si>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</si>
  <si>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</si>
  <si>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</si>
  <si>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</si>
  <si>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</si>
  <si>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</si>
  <si>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</si>
  <si>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</si>
  <si>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</si>
  <si>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</si>
  <si>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</si>
  <si>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</si>
  <si>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</si>
  <si>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</si>
  <si>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</si>
  <si>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</si>
  <si>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</si>
  <si>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</si>
  <si>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</si>
  <si>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</si>
  <si>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</si>
  <si>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</si>
  <si>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</si>
  <si>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</si>
  <si>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</si>
  <si>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</si>
  <si>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</si>
  <si>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</si>
  <si>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</si>
  <si>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</si>
  <si>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</si>
  <si>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</si>
  <si>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</si>
  <si>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</si>
  <si>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</si>
  <si>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</si>
  <si>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</si>
  <si>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</si>
  <si>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</si>
  <si>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</si>
  <si>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</si>
  <si>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</si>
  <si>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</si>
  <si>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</si>
  <si>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</si>
  <si>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</si>
  <si>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</si>
  <si>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</si>
  <si>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</si>
  <si>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</si>
  <si>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</si>
  <si>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</si>
  <si>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</si>
  <si>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</si>
  <si>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</si>
  <si>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</si>
  <si>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</si>
  <si>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</si>
  <si>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</si>
  <si>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</si>
  <si>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</si>
  <si>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</si>
  <si>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</si>
  <si>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</si>
  <si>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</si>
  <si>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</si>
  <si>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</si>
  <si>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</si>
  <si>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</si>
  <si>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</si>
  <si>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</si>
  <si>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</si>
  <si>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</si>
  <si>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</si>
  <si>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</si>
  <si>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</si>
  <si>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</si>
  <si>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</si>
  <si>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</si>
  <si>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</si>
  <si>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</si>
  <si>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</si>
  <si>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</si>
  <si>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</si>
  <si>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</si>
  <si>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</si>
  <si>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</si>
  <si>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</si>
  <si>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</si>
  <si>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</si>
  <si>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</si>
  <si>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</si>
  <si>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</si>
  <si>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</si>
  <si>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</si>
  <si>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</si>
  <si>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</si>
  <si>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</si>
  <si>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</si>
  <si>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</si>
  <si>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</si>
  <si>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</si>
  <si>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</si>
  <si>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</si>
  <si>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</si>
  <si>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</si>
  <si>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</si>
  <si>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</si>
  <si>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</si>
  <si>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</si>
  <si>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</si>
  <si>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</si>
  <si>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</si>
  <si>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</si>
  <si>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</si>
  <si>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</si>
  <si>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</si>
  <si>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</si>
  <si>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</si>
  <si>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</si>
  <si>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</si>
  <si>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</si>
  <si>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</si>
  <si>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</si>
  <si>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</si>
  <si>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</si>
  <si>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</si>
  <si>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</si>
  <si>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</si>
  <si>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</si>
  <si>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</si>
  <si>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</si>
  <si>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</si>
  <si>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</si>
  <si>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</si>
  <si>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</si>
  <si>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</si>
  <si>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</si>
  <si>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</si>
  <si>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</si>
  <si>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</si>
  <si>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</si>
  <si>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</si>
  <si>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</si>
  <si>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</si>
  <si>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</si>
  <si>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</si>
  <si>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</si>
  <si>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</si>
  <si>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</si>
  <si>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</si>
  <si>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</si>
  <si>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</si>
  <si>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</si>
  <si>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</si>
  <si>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</si>
  <si>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</si>
  <si>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</si>
  <si>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</si>
  <si>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</si>
  <si>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</si>
  <si>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</si>
  <si>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</si>
  <si>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</si>
  <si>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</si>
  <si>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</si>
  <si>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</si>
  <si>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</si>
  <si>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</si>
  <si>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</si>
  <si>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</si>
  <si>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</si>
  <si>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</si>
  <si>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</si>
  <si>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</si>
  <si>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</si>
  <si>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</si>
  <si>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</si>
  <si>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</si>
  <si>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</si>
  <si>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</si>
  <si>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</si>
  <si>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</si>
  <si>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</si>
  <si>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</si>
  <si>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</si>
  <si>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</si>
  <si>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</si>
  <si>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</si>
  <si>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</si>
  <si>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</si>
  <si>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</si>
  <si>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</si>
  <si>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</si>
  <si>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</si>
  <si>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</si>
  <si>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</si>
  <si>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</si>
  <si>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</si>
  <si>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</si>
  <si>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</si>
  <si>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</si>
  <si>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</si>
  <si>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</si>
  <si>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</si>
  <si>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</si>
  <si>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</si>
  <si>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</si>
  <si>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</si>
  <si>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</si>
  <si>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</si>
  <si>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</si>
  <si>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</si>
  <si>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</si>
  <si>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</si>
  <si>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</si>
  <si>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</si>
  <si>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</si>
  <si>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</si>
  <si>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</si>
  <si>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</si>
  <si>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</si>
  <si>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</si>
  <si>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</si>
  <si>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</si>
  <si>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</si>
  <si>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</si>
  <si>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</si>
  <si>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</si>
  <si>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</si>
  <si>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</si>
  <si>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</si>
  <si>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</si>
  <si>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</si>
  <si>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</si>
  <si>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</si>
  <si>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</si>
  <si>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</si>
  <si>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</si>
  <si>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</si>
  <si>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</si>
  <si>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</si>
  <si>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</si>
  <si>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</si>
  <si>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</si>
  <si>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</si>
  <si>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</si>
  <si>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</si>
  <si>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</si>
  <si>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</si>
  <si>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</si>
  <si>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</si>
  <si>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</si>
  <si>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</si>
  <si>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</si>
  <si>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</si>
  <si>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</si>
  <si>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</si>
  <si>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</si>
  <si>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</si>
  <si>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</si>
  <si>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</si>
  <si>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</si>
  <si>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</si>
  <si>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</si>
  <si>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</si>
  <si>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</si>
  <si>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</si>
  <si>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</si>
  <si>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</si>
  <si>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</si>
  <si>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</si>
  <si>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</si>
  <si>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</si>
  <si>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</si>
  <si>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</si>
  <si>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</si>
  <si>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</si>
  <si>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</si>
  <si>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</si>
  <si>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</si>
  <si>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</si>
  <si>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</si>
  <si>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</si>
  <si>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</si>
  <si>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</si>
  <si>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</si>
  <si>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</si>
  <si>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</si>
  <si>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</si>
  <si>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</si>
  <si>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</si>
  <si>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</si>
  <si>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</si>
  <si>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</si>
  <si>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</si>
  <si>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</si>
  <si>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</si>
  <si>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</si>
  <si>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</si>
  <si>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</si>
  <si>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</si>
  <si>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</si>
  <si>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</si>
  <si>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</si>
  <si>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</si>
  <si>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</si>
  <si>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</si>
  <si>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</si>
  <si>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</si>
  <si>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</si>
  <si>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</si>
  <si>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</si>
  <si>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</si>
  <si>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</si>
  <si>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</si>
  <si>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</si>
  <si>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</si>
  <si>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</si>
  <si>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</si>
  <si>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</si>
  <si>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</si>
  <si>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</si>
  <si>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</si>
  <si>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</si>
  <si>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</si>
  <si>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</si>
  <si>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</si>
  <si>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</si>
  <si>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</si>
  <si>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</si>
  <si>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</si>
  <si>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</si>
  <si>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</si>
  <si>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</si>
  <si>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</si>
  <si>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</si>
  <si>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</si>
  <si>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</si>
  <si>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</si>
  <si>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</si>
  <si>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</si>
  <si>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</si>
  <si>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</si>
  <si>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</si>
  <si>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</si>
  <si>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</si>
  <si>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</si>
  <si>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</si>
  <si>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</si>
  <si>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</si>
  <si>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</si>
  <si>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</si>
  <si>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</si>
  <si>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</si>
  <si>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</si>
  <si>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</si>
  <si>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</si>
  <si>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</si>
  <si>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</si>
  <si>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</si>
  <si>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</si>
  <si>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</si>
  <si>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</si>
  <si>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</si>
  <si>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</si>
  <si>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</si>
  <si>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</si>
  <si>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</si>
  <si>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</si>
  <si>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</si>
  <si>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</si>
  <si>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</si>
  <si>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</si>
  <si>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</si>
  <si>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</si>
  <si>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</si>
  <si>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</si>
  <si>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</si>
  <si>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</si>
  <si>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</si>
  <si>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</si>
  <si>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</si>
  <si>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</si>
  <si>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</si>
  <si>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</si>
  <si>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</si>
  <si>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</si>
  <si>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</si>
  <si>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</si>
  <si>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</si>
  <si>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</si>
  <si>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</si>
  <si>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</si>
  <si>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</si>
  <si>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</si>
  <si>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</si>
  <si>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</si>
  <si>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</si>
  <si>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</si>
  <si>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</si>
  <si>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</si>
  <si>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</si>
  <si>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</si>
  <si>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</si>
  <si>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</si>
  <si>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</si>
  <si>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</si>
  <si>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</si>
  <si>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</si>
  <si>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</si>
  <si>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</si>
  <si>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</si>
  <si>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</si>
  <si>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</si>
  <si>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</si>
  <si>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</si>
  <si>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</si>
  <si>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</si>
  <si>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</si>
  <si>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</si>
  <si>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</si>
  <si>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</si>
  <si>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</si>
  <si>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</si>
  <si>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</si>
  <si>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</si>
  <si>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</si>
  <si>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</si>
  <si>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</si>
  <si>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</si>
  <si>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</si>
  <si>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</si>
  <si>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</si>
  <si>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</si>
  <si>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</si>
  <si>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</si>
  <si>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</si>
  <si>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</si>
  <si>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</si>
  <si>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</si>
  <si>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</si>
  <si>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</si>
  <si>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</si>
  <si>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</si>
  <si>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</si>
  <si>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</si>
  <si>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</si>
  <si>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</si>
  <si>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</si>
  <si>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</si>
  <si>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</si>
  <si>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</si>
  <si>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</si>
  <si>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</si>
  <si>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</si>
  <si>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</si>
  <si>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</si>
  <si>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</si>
  <si>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</si>
  <si>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</si>
  <si>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</si>
  <si>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</si>
  <si>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</si>
  <si>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</si>
  <si>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</si>
  <si>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</si>
  <si>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</si>
  <si>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</si>
  <si>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</si>
  <si>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</si>
  <si>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</si>
  <si>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</si>
  <si>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</si>
  <si>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</si>
  <si>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</si>
  <si>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</si>
  <si>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</si>
  <si>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</si>
  <si>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</si>
  <si>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</si>
  <si>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</si>
  <si>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</si>
  <si>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</si>
  <si>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</si>
  <si>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</si>
  <si>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</si>
  <si>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</si>
  <si>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</si>
  <si>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</si>
  <si>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</si>
  <si>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</si>
  <si>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</si>
  <si>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</si>
  <si>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</si>
  <si>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</si>
  <si>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</si>
  <si>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</si>
  <si>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</si>
  <si>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</si>
  <si>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</si>
  <si>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</si>
  <si>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</si>
  <si>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</si>
  <si>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</si>
  <si>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</si>
  <si>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</si>
  <si>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</si>
  <si>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</si>
  <si>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</si>
  <si>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</si>
  <si>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</si>
  <si>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</si>
  <si>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</si>
  <si>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</si>
  <si>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</si>
  <si>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</si>
  <si>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</si>
  <si>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</si>
  <si>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</si>
  <si>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</si>
  <si>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</si>
  <si>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</si>
  <si>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</si>
  <si>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</si>
  <si>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</si>
  <si>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</si>
  <si>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</si>
  <si>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</si>
  <si>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</si>
  <si>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</si>
  <si>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</si>
  <si>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</si>
  <si>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</si>
  <si>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</si>
  <si>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</si>
  <si>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</si>
  <si>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</si>
  <si>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</si>
  <si>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</si>
  <si>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</si>
  <si>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</si>
  <si>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</si>
  <si>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</si>
  <si>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</si>
  <si>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</si>
  <si>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</si>
  <si>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</si>
  <si>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</si>
  <si>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</si>
  <si>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</si>
  <si>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</si>
  <si>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</si>
  <si>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</si>
  <si>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</si>
  <si>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</si>
  <si>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</si>
  <si>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</si>
  <si>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</si>
  <si>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</si>
  <si>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</si>
  <si>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</si>
  <si>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</si>
  <si>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</si>
  <si>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</si>
  <si>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</si>
  <si>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</si>
  <si>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</si>
  <si>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</si>
  <si>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</si>
  <si>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</si>
  <si>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</si>
  <si>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</si>
  <si>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</si>
  <si>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</si>
  <si>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</si>
  <si>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</si>
  <si>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</si>
  <si>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</si>
  <si>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</si>
  <si>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</si>
  <si>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</si>
  <si>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</si>
  <si>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</si>
  <si>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</si>
  <si>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</si>
  <si>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</si>
  <si>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</si>
  <si>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</si>
  <si>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</si>
  <si>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</si>
  <si>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</si>
  <si>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</si>
  <si>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</si>
  <si>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</si>
  <si>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</si>
  <si>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</si>
  <si>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</si>
  <si>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</si>
  <si>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</si>
  <si>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</si>
  <si>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</si>
  <si>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</si>
  <si>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</si>
  <si>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</si>
  <si>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</si>
  <si>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</si>
  <si>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</si>
  <si>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</si>
  <si>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</si>
  <si>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</si>
  <si>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</si>
  <si>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</si>
  <si>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</si>
  <si>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</si>
  <si>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</si>
  <si>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</si>
  <si>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</si>
  <si>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</si>
  <si>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</si>
  <si>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</si>
  <si>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</si>
  <si>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</si>
  <si>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</si>
  <si>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</si>
  <si>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</si>
  <si>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</si>
  <si>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</si>
  <si>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</si>
  <si>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</si>
  <si>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</si>
  <si>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</si>
  <si>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</si>
  <si>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</si>
  <si>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</si>
  <si>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</si>
  <si>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</si>
  <si>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</si>
  <si>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</si>
  <si>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</si>
  <si>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</si>
  <si>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</si>
  <si>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</si>
  <si>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</si>
  <si>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</si>
  <si>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</si>
  <si>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</si>
  <si>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</si>
  <si>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</si>
  <si>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</si>
  <si>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</si>
  <si>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</si>
  <si>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</si>
  <si>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</si>
  <si>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</si>
  <si>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</si>
  <si>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</si>
  <si>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</si>
  <si>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</si>
  <si>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</si>
  <si>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</si>
  <si>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</si>
  <si>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</si>
  <si>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</si>
  <si>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</si>
  <si>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</si>
  <si>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</si>
  <si>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</si>
  <si>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</si>
  <si>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</si>
  <si>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</si>
  <si>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</si>
  <si>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</si>
  <si>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</si>
  <si>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</si>
  <si>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</si>
  <si>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</si>
  <si>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</si>
  <si>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</si>
  <si>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</si>
  <si>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</si>
  <si>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</si>
  <si>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</si>
  <si>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</si>
  <si>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</si>
  <si>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</si>
  <si>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</si>
  <si>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</si>
  <si>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</si>
  <si>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</si>
  <si>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</si>
  <si>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</si>
  <si>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</si>
  <si>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</si>
  <si>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</si>
  <si>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</si>
  <si>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</si>
  <si>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</si>
  <si>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</si>
  <si>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</si>
  <si>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</si>
  <si>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</si>
  <si>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</si>
  <si>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</si>
  <si>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</si>
  <si>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</si>
  <si>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</si>
  <si>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</si>
  <si>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</si>
  <si>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</si>
  <si>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</si>
  <si>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</si>
  <si>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</si>
  <si>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</si>
  <si>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</si>
  <si>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</si>
  <si>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</si>
  <si>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</si>
  <si>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</si>
  <si>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</si>
  <si>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</si>
  <si>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</si>
  <si>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</si>
  <si>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</si>
  <si>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</si>
  <si>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</si>
  <si>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</si>
  <si>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</si>
  <si>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</si>
  <si>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</si>
  <si>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</si>
  <si>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</si>
  <si>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</si>
  <si>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</si>
  <si>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</si>
  <si>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</si>
  <si>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</si>
  <si>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</si>
  <si>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</si>
  <si>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</si>
  <si>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</si>
  <si>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</si>
  <si>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</si>
  <si>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</si>
  <si>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</si>
  <si>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</si>
  <si>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</si>
  <si>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</si>
  <si>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</si>
  <si>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</si>
  <si>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</si>
  <si>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</si>
  <si>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</si>
  <si>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</si>
  <si>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</si>
  <si>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</si>
  <si>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</si>
  <si>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</si>
  <si>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</si>
  <si>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</si>
  <si>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</si>
  <si>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</si>
  <si>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</si>
  <si>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</si>
  <si>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</si>
  <si>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</si>
  <si>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</si>
  <si>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</si>
  <si>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</si>
  <si>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</si>
  <si>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</si>
  <si>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</si>
  <si>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</si>
  <si>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</si>
  <si>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</si>
  <si>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</si>
  <si>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</si>
  <si>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</si>
  <si>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</si>
  <si>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</si>
  <si>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</si>
  <si>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</si>
  <si>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</si>
  <si>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</si>
  <si>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</si>
  <si>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</si>
  <si>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</si>
  <si>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</si>
  <si>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</si>
  <si>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</si>
  <si>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</si>
  <si>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</si>
  <si>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</si>
  <si>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</si>
  <si>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</si>
  <si>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</si>
  <si>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</si>
  <si>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</si>
  <si>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</si>
  <si>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</si>
  <si>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</si>
  <si>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</si>
  <si>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</si>
  <si>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</si>
  <si>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</si>
  <si>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</si>
  <si>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</si>
  <si>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</si>
  <si>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</si>
  <si>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</si>
  <si>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</si>
  <si>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</si>
  <si>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</si>
  <si>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</si>
  <si>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</si>
  <si>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</si>
  <si>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</si>
  <si>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</si>
  <si>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</si>
  <si>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</si>
  <si>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</si>
  <si>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</si>
  <si>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</si>
  <si>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</si>
  <si>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</si>
  <si>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</si>
  <si>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</si>
  <si>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</si>
  <si>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</si>
  <si>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</si>
  <si>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</si>
  <si>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</si>
  <si>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</si>
  <si>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</si>
  <si>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</si>
  <si>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</si>
  <si>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</si>
  <si>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</si>
  <si>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</si>
  <si>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</si>
  <si>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</si>
  <si>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</si>
  <si>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</si>
  <si>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</si>
  <si>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</si>
  <si>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</si>
  <si>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</si>
  <si>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</si>
  <si>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</si>
  <si>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</si>
  <si>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</si>
  <si>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</si>
  <si>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</si>
  <si>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</si>
  <si>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</si>
  <si>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</si>
  <si>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</si>
  <si>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</si>
  <si>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</si>
  <si>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</si>
  <si>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</si>
  <si>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</si>
  <si>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</si>
  <si>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</si>
  <si>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</si>
  <si>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</si>
  <si>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</si>
  <si>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</si>
  <si>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</si>
  <si>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</si>
  <si>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</si>
  <si>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</si>
  <si>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</si>
  <si>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</si>
  <si>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</si>
  <si>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</si>
  <si>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</si>
  <si>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</si>
  <si>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</si>
  <si>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</si>
  <si>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</si>
  <si>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</si>
  <si>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</si>
  <si>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</si>
  <si>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</si>
  <si>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</si>
  <si>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</si>
  <si>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</si>
  <si>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</si>
  <si>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</si>
  <si>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</si>
  <si>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</si>
  <si>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</si>
  <si>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</si>
  <si>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</si>
  <si>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</si>
  <si>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</si>
  <si>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</si>
  <si>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</si>
  <si>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</si>
  <si>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</si>
  <si>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</si>
  <si>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</si>
  <si>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</si>
  <si>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</si>
  <si>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</si>
  <si>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</si>
  <si>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</si>
  <si>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</si>
  <si>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</si>
  <si>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</si>
  <si>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</si>
  <si>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</si>
  <si>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</si>
  <si>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</si>
  <si>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</si>
  <si>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</si>
  <si>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</si>
  <si>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</si>
  <si>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</si>
  <si>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</si>
  <si>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</si>
  <si>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</si>
  <si>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</si>
  <si>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</si>
  <si>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</si>
  <si>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</si>
  <si>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</si>
  <si>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</si>
  <si>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</si>
  <si>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</si>
  <si>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</si>
  <si>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</si>
  <si>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</si>
  <si>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</si>
  <si>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</si>
  <si>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</si>
  <si>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</si>
  <si>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</si>
  <si>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</si>
  <si>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</si>
  <si>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</si>
  <si>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</si>
  <si>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</si>
  <si>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</si>
  <si>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</si>
  <si>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</si>
  <si>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</si>
  <si>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</si>
  <si>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</si>
  <si>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</si>
  <si>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</si>
  <si>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</si>
  <si>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</si>
  <si>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</si>
  <si>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</si>
  <si>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</si>
  <si>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</si>
  <si>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</si>
  <si>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</si>
  <si>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</si>
  <si>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</si>
  <si>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</si>
  <si>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</si>
  <si>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</si>
  <si>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</si>
  <si>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</si>
  <si>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</si>
  <si>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</si>
  <si>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</si>
  <si>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</si>
  <si>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</si>
  <si>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</si>
  <si>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</si>
  <si>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</si>
  <si>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</si>
  <si>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</si>
  <si>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</si>
  <si>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</si>
  <si>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</si>
  <si>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</si>
  <si>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</si>
  <si>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</si>
  <si>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</si>
  <si>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</si>
  <si>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</si>
  <si>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</si>
  <si>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</si>
  <si>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</si>
  <si>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</si>
  <si>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</si>
  <si>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</si>
  <si>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</si>
  <si>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</si>
  <si>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</si>
  <si>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</si>
  <si>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</si>
  <si>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</si>
  <si>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</si>
  <si>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</si>
  <si>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</si>
  <si>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</si>
  <si>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</si>
  <si>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</si>
  <si>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</si>
  <si>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</si>
  <si>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</si>
  <si>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</si>
  <si>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</si>
  <si>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</si>
  <si>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</si>
  <si>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</si>
  <si>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</si>
  <si>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</si>
  <si>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</si>
  <si>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</si>
  <si>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</si>
  <si>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</si>
  <si>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</si>
  <si>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</si>
  <si>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</si>
  <si>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</si>
  <si>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</si>
  <si>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</si>
  <si>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</si>
  <si>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</si>
  <si>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</si>
  <si>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</si>
  <si>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</si>
  <si>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</si>
  <si>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</si>
  <si>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</si>
  <si>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</si>
  <si>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</si>
  <si>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</si>
  <si>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</si>
  <si>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</si>
  <si>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</si>
  <si>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</si>
  <si>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</si>
  <si>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</si>
  <si>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</si>
  <si>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</si>
  <si>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</si>
  <si>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</si>
  <si>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</si>
  <si>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</si>
  <si>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</si>
  <si>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</si>
  <si>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</si>
  <si>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</si>
  <si>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</si>
  <si>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</si>
  <si>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</si>
  <si>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</si>
  <si>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</si>
  <si>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</si>
  <si>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</si>
  <si>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</si>
  <si>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</si>
  <si>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</si>
  <si>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</si>
  <si>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</si>
  <si>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</si>
  <si>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</si>
  <si>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</si>
  <si>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</si>
  <si>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</si>
  <si>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</si>
  <si>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</si>
  <si>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</si>
  <si>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</si>
  <si>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</si>
  <si>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</si>
  <si>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</si>
  <si>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</si>
  <si>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</si>
  <si>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</si>
  <si>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</si>
  <si>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</si>
  <si>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</si>
  <si>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</si>
  <si>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</si>
  <si>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</si>
  <si>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</si>
  <si>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</si>
  <si>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</si>
  <si>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</si>
  <si>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</si>
  <si>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</si>
  <si>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</si>
  <si>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</si>
  <si>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</si>
  <si>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</si>
  <si>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</si>
  <si>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</si>
  <si>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</si>
  <si>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</si>
  <si>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</si>
  <si>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</si>
  <si>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</si>
  <si>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</si>
  <si>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</si>
  <si>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</si>
  <si>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</si>
  <si>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</si>
  <si>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</si>
  <si>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</si>
  <si>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</si>
  <si>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</si>
  <si>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</si>
  <si>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</si>
  <si>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</si>
  <si>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</si>
  <si>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</si>
  <si>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</si>
  <si>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</si>
  <si>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</si>
  <si>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</si>
  <si>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</si>
  <si>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</si>
  <si>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</si>
  <si>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</si>
  <si>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</si>
  <si>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</si>
  <si>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</si>
  <si>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</si>
  <si>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</si>
  <si>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</si>
  <si>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</si>
  <si>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</si>
  <si>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</si>
  <si>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</si>
  <si>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</si>
  <si>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</si>
  <si>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</si>
  <si>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</si>
  <si>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</si>
  <si>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</si>
  <si>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</si>
  <si>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</si>
  <si>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</si>
  <si>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</si>
  <si>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</si>
  <si>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</si>
  <si>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</si>
  <si>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</si>
  <si>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</si>
  <si>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</si>
  <si>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</si>
  <si>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</si>
  <si>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</si>
  <si>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</si>
  <si>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</si>
  <si>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</si>
  <si>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</si>
  <si>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</si>
  <si>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</si>
  <si>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</si>
  <si>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</si>
  <si>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</si>
  <si>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</si>
  <si>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</si>
  <si>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</si>
  <si>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</si>
  <si>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</si>
  <si>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</si>
  <si>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</si>
  <si>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</si>
  <si>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</si>
  <si>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</si>
  <si>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</si>
  <si>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</si>
  <si>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</si>
  <si>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</si>
  <si>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</si>
  <si>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</si>
  <si>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</si>
  <si>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</si>
  <si>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</si>
  <si>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</si>
  <si>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</si>
  <si>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</si>
  <si>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</si>
  <si>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</si>
  <si>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</si>
  <si>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</si>
  <si>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</si>
  <si>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</si>
  <si>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</si>
  <si>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</si>
  <si>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</si>
  <si>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</si>
  <si>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</si>
  <si>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</si>
  <si>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</si>
  <si>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</si>
  <si>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</si>
  <si>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</si>
  <si>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</si>
  <si>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</si>
  <si>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</si>
  <si>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</si>
  <si>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</si>
  <si>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</si>
  <si>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</si>
  <si>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</si>
  <si>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</si>
  <si>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</si>
  <si>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</si>
  <si>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</si>
  <si>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</si>
  <si>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</si>
  <si>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</si>
  <si>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</si>
  <si>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</si>
  <si>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</si>
  <si>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</si>
  <si>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</si>
  <si>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</si>
  <si>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</si>
  <si>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</si>
  <si>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</si>
  <si>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</si>
  <si>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</si>
  <si>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</si>
  <si>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</si>
  <si>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</si>
  <si>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</si>
  <si>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</si>
  <si>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</si>
  <si>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</si>
  <si>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</si>
  <si>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</si>
  <si>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</si>
  <si>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</si>
  <si>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</si>
  <si>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</si>
  <si>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</si>
  <si>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</si>
  <si>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</si>
  <si>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</si>
  <si>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</si>
  <si>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</si>
  <si>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</si>
  <si>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</si>
  <si>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</si>
  <si>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</si>
  <si>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</si>
  <si>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</si>
  <si>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</si>
  <si>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</si>
  <si>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</si>
  <si>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</si>
  <si>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</si>
  <si>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</si>
  <si>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</si>
  <si>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</si>
  <si>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</si>
  <si>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</si>
  <si>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</si>
  <si>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</si>
  <si>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</si>
  <si>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</si>
  <si>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</si>
  <si>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</si>
  <si>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</si>
  <si>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</si>
  <si>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</si>
  <si>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</si>
  <si>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</si>
  <si>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</si>
  <si>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</si>
  <si>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</si>
  <si>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</si>
  <si>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</si>
  <si>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</si>
  <si>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</si>
  <si>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</si>
  <si>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</si>
  <si>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</si>
  <si>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</si>
  <si>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</si>
  <si>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</si>
  <si>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</si>
  <si>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</si>
  <si>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</si>
  <si>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</si>
  <si>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</si>
  <si>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</si>
  <si>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</si>
  <si>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</si>
  <si>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</si>
  <si>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</si>
  <si>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</si>
  <si>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</si>
  <si>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</si>
  <si>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</si>
  <si>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</si>
  <si>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</si>
  <si>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</si>
  <si>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</si>
  <si>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</si>
  <si>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</si>
  <si>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</si>
  <si>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</si>
  <si>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</si>
  <si>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</si>
  <si>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</si>
  <si>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</si>
  <si>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</si>
  <si>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</si>
  <si>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</si>
  <si>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</si>
  <si>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</si>
  <si>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</si>
  <si>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</si>
  <si>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</si>
  <si>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</si>
  <si>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</si>
  <si>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</si>
  <si>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</si>
  <si>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</si>
  <si>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</si>
  <si>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</si>
  <si>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</si>
  <si>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</si>
  <si>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</si>
  <si>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</si>
  <si>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</si>
  <si>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</si>
  <si>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</si>
  <si>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</si>
  <si>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</si>
  <si>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</si>
  <si>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</si>
  <si>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</si>
  <si>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</si>
  <si>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</si>
  <si>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</si>
  <si>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</si>
  <si>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</si>
  <si>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</si>
  <si>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</si>
  <si>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</si>
  <si>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</si>
  <si>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</si>
  <si>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</si>
  <si>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</si>
  <si>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</si>
  <si>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</si>
  <si>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</si>
  <si>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</si>
  <si>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</si>
  <si>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</si>
  <si>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</si>
  <si>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</si>
  <si>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</si>
  <si>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</si>
  <si>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</si>
  <si>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</si>
  <si>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</si>
  <si>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</si>
  <si>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</si>
  <si>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</si>
  <si>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</si>
  <si>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</si>
  <si>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</si>
  <si>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</si>
  <si>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</si>
  <si>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</si>
  <si>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</si>
  <si>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</si>
  <si>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</si>
  <si>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</si>
  <si>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</si>
  <si>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</si>
  <si>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</si>
  <si>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</si>
  <si>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</si>
  <si>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</si>
  <si>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</si>
  <si>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</si>
  <si>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</si>
  <si>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</si>
  <si>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</si>
  <si>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</si>
  <si>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</si>
  <si>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</si>
  <si>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</si>
  <si>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</si>
  <si>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</si>
  <si>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</si>
  <si>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</si>
  <si>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</si>
  <si>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</si>
  <si>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</si>
  <si>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</si>
  <si>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</si>
  <si>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</si>
  <si>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</si>
  <si>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</si>
  <si>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</si>
  <si>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</si>
  <si>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</si>
  <si>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</si>
  <si>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</si>
  <si>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</si>
  <si>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</si>
  <si>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</si>
  <si>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</si>
  <si>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</si>
  <si>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</si>
  <si>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</si>
  <si>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</si>
  <si>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</si>
  <si>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</si>
  <si>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</si>
  <si>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</si>
  <si>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</si>
  <si>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</si>
  <si>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</si>
  <si>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</si>
  <si>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</si>
  <si>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</si>
  <si>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</si>
  <si>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</si>
  <si>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</si>
  <si>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</si>
  <si>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</si>
  <si>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</si>
  <si>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</si>
  <si>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</si>
  <si>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</si>
  <si>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</si>
  <si>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</si>
  <si>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</si>
  <si>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</si>
  <si>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</si>
  <si>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</si>
  <si>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</si>
  <si>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</si>
  <si>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</si>
  <si>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</si>
  <si>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</si>
  <si>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</si>
  <si>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</si>
  <si>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</si>
  <si>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</si>
  <si>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</si>
  <si>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</si>
  <si>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</si>
  <si>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</si>
  <si>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</si>
  <si>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</si>
  <si>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</si>
  <si>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</si>
  <si>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</si>
  <si>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</si>
  <si>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</si>
  <si>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</si>
  <si>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</si>
  <si>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</si>
  <si>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</si>
  <si>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</si>
  <si>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</si>
  <si>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</si>
  <si>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</si>
  <si>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</si>
  <si>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</si>
  <si>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</si>
  <si>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</si>
  <si>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</si>
  <si>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</si>
  <si>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</si>
  <si>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</si>
  <si>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</si>
  <si>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</si>
  <si>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</si>
  <si>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</si>
  <si>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</si>
  <si>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</si>
  <si>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</si>
  <si>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</si>
  <si>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</si>
  <si>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</si>
  <si>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</si>
  <si>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</si>
  <si>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</si>
  <si>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</si>
  <si>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</si>
  <si>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</si>
  <si>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</si>
  <si>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</si>
  <si>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</si>
  <si>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</si>
  <si>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</si>
  <si>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</si>
  <si>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</si>
  <si>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</si>
  <si>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</si>
  <si>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</si>
  <si>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</si>
  <si>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</si>
  <si>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</si>
  <si>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</si>
  <si>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</si>
  <si>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</si>
  <si>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</si>
  <si>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</si>
  <si>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</si>
  <si>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</si>
  <si>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</si>
  <si>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</si>
  <si>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</si>
  <si>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</si>
  <si>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</si>
  <si>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</si>
  <si>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</si>
  <si>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</si>
  <si>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</si>
  <si>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</si>
  <si>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</si>
  <si>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</si>
  <si>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</si>
  <si>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</si>
  <si>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</si>
  <si>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</si>
  <si>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</si>
  <si>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</si>
  <si>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</si>
  <si>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</si>
  <si>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</si>
  <si>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</si>
  <si>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</si>
  <si>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</si>
  <si>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</si>
  <si>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</si>
  <si>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</si>
  <si>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</si>
  <si>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</si>
  <si>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</si>
  <si>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</si>
  <si>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</si>
  <si>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</si>
  <si>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</si>
  <si>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</si>
  <si>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</si>
  <si>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</si>
  <si>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</si>
  <si>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</si>
  <si>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</si>
  <si>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</si>
  <si>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</si>
  <si>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</si>
  <si>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</si>
  <si>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</si>
  <si>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</si>
  <si>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</si>
  <si>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</si>
  <si>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</si>
  <si>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</si>
  <si>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</si>
  <si>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</si>
  <si>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</si>
  <si>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</si>
  <si>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</si>
  <si>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</si>
  <si>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</si>
  <si>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</si>
  <si>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</si>
  <si>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</si>
  <si>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</si>
  <si>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</si>
  <si>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</si>
  <si>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</si>
  <si>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</si>
  <si>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</si>
  <si>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</si>
  <si>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</si>
  <si>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</si>
  <si>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</si>
  <si>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</si>
  <si>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</si>
  <si>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</si>
  <si>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</si>
  <si>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</si>
  <si>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</si>
  <si>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</si>
  <si>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</si>
  <si>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</si>
  <si>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</si>
  <si>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</si>
  <si>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</si>
  <si>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</si>
  <si>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</si>
  <si>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</si>
  <si>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</si>
  <si>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</si>
  <si>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</si>
  <si>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</si>
  <si>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</si>
  <si>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</si>
  <si>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</si>
  <si>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</si>
  <si>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</si>
  <si>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</si>
  <si>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</si>
  <si>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</si>
  <si>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</si>
  <si>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</si>
  <si>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</si>
  <si>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</si>
  <si>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</si>
  <si>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</si>
  <si>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</si>
  <si>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</si>
  <si>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</si>
  <si>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</si>
  <si>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</si>
  <si>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</si>
  <si>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</si>
  <si>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</si>
  <si>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</si>
  <si>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</si>
  <si>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</si>
  <si>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</si>
  <si>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</si>
  <si>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</si>
  <si>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</si>
  <si>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</si>
  <si>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</si>
  <si>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</si>
  <si>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</si>
  <si>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</si>
  <si>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</si>
  <si>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</si>
  <si>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</si>
  <si>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</si>
  <si>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</si>
  <si>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</si>
  <si>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</si>
  <si>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</si>
  <si>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</si>
  <si>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</si>
  <si>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</si>
  <si>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</si>
  <si>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</si>
  <si>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</si>
  <si>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</si>
  <si>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</si>
  <si>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</si>
  <si>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</si>
  <si>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</si>
  <si>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</si>
  <si>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</si>
  <si>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</si>
  <si>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</si>
  <si>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</si>
  <si>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</si>
  <si>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</si>
  <si>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</si>
  <si>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</si>
  <si>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</si>
  <si>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</si>
  <si>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</si>
  <si>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</si>
  <si>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</si>
  <si>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</si>
  <si>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</si>
  <si>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</si>
  <si>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</si>
  <si>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</si>
  <si>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</si>
  <si>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</si>
  <si>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</si>
  <si>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</si>
  <si>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</si>
  <si>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</si>
  <si>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</si>
  <si>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</si>
  <si>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</si>
  <si>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</si>
  <si>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</si>
  <si>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</si>
  <si>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</si>
  <si>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</si>
  <si>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</si>
  <si>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</si>
  <si>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</si>
  <si>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</si>
  <si>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</si>
  <si>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</si>
  <si>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</si>
  <si>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</si>
  <si>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</si>
  <si>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</si>
  <si>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</si>
  <si>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</si>
  <si>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</si>
  <si>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</si>
  <si>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</si>
  <si>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</si>
  <si>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</si>
  <si>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</si>
  <si>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</si>
  <si>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</si>
  <si>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</si>
  <si>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</si>
  <si>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</si>
  <si>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</si>
  <si>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</si>
  <si>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</si>
  <si>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</si>
  <si>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</si>
  <si>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</si>
  <si>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</si>
  <si>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</si>
  <si>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</si>
  <si>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</si>
  <si>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</si>
  <si>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</si>
  <si>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</si>
  <si>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</si>
  <si>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</si>
  <si>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</si>
  <si>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</si>
  <si>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</si>
  <si>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</si>
  <si>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</si>
  <si>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</si>
  <si>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</si>
  <si>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</si>
  <si>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</si>
  <si>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</si>
  <si>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</si>
  <si>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</si>
  <si>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</si>
  <si>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</si>
  <si>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</si>
  <si>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</si>
  <si>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</si>
  <si>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</si>
  <si>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</si>
  <si>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</si>
  <si>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</si>
  <si>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</si>
  <si>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</si>
  <si>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</si>
  <si>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</si>
  <si>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</si>
  <si>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</si>
  <si>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</si>
  <si>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</si>
  <si>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</si>
  <si>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</si>
  <si>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</si>
  <si>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</si>
  <si>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</si>
  <si>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</si>
  <si>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</si>
  <si>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</si>
  <si>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</si>
  <si>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</si>
  <si>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</si>
  <si>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</si>
  <si>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</si>
  <si>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</si>
  <si>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</si>
  <si>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</si>
  <si>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</si>
  <si>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</si>
  <si>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</si>
  <si>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</si>
  <si>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</si>
  <si>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</si>
  <si>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</si>
  <si>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</si>
  <si>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</si>
  <si>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</si>
  <si>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</si>
  <si>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</si>
  <si>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</si>
  <si>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</si>
  <si>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</si>
  <si>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</si>
  <si>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</si>
  <si>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</si>
  <si>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</si>
  <si>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</si>
  <si>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</si>
  <si>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</si>
  <si>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</si>
  <si>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</si>
  <si>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</si>
  <si>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</si>
  <si>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</si>
  <si>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</si>
  <si>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</si>
  <si>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</si>
  <si>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</si>
  <si>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</si>
  <si>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</si>
  <si>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</si>
  <si>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</si>
  <si>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</si>
  <si>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</si>
  <si>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</si>
  <si>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</si>
  <si>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</si>
  <si>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</si>
  <si>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</si>
  <si>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</si>
  <si>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</si>
  <si>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</si>
  <si>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</si>
  <si>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</si>
  <si>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</si>
  <si>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</si>
  <si>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</si>
  <si>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</si>
  <si>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</si>
  <si>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</si>
  <si>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</si>
  <si>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</si>
  <si>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</si>
  <si>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</si>
  <si>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</si>
  <si>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</si>
  <si>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</si>
  <si>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</si>
  <si>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</si>
  <si>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</si>
  <si>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</si>
  <si>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</si>
  <si>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</si>
  <si>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</si>
  <si>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</si>
  <si>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</si>
  <si>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</si>
  <si>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</si>
  <si>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</si>
  <si>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</si>
  <si>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</si>
  <si>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</si>
  <si>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</si>
  <si>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</si>
  <si>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</si>
  <si>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</si>
  <si>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</si>
  <si>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</si>
  <si>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</si>
  <si>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</si>
  <si>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</si>
  <si>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</si>
  <si>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</si>
  <si>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</si>
  <si>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</si>
  <si>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</si>
  <si>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</si>
  <si>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</si>
  <si>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</si>
  <si>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</si>
  <si>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</si>
  <si>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</si>
  <si>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</si>
  <si>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</si>
  <si>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</si>
  <si>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</si>
  <si>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</si>
  <si>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</si>
  <si>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</si>
  <si>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</si>
  <si>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</si>
  <si>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</si>
  <si>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</si>
  <si>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</si>
  <si>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</si>
  <si>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</si>
  <si>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</si>
  <si>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</si>
  <si>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</si>
  <si>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</si>
  <si>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</si>
  <si>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</si>
  <si>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</si>
  <si>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</si>
  <si>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</si>
  <si>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</si>
  <si>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</si>
  <si>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</si>
  <si>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</si>
  <si>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</si>
  <si>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</si>
  <si>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</si>
  <si>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</si>
  <si>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</si>
  <si>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</si>
  <si>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</si>
  <si>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</si>
  <si>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</si>
  <si>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</si>
  <si>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</si>
  <si>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</si>
  <si>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</si>
  <si>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</si>
  <si>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</si>
  <si>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</si>
  <si>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</si>
  <si>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</si>
  <si>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</si>
  <si>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</si>
  <si>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</si>
  <si>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</si>
  <si>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</si>
  <si>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</si>
  <si>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</si>
  <si>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</si>
  <si>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</si>
  <si>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</si>
  <si>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</si>
  <si>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</si>
  <si>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</si>
  <si>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</si>
  <si>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</si>
  <si>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</si>
  <si>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</si>
  <si>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</si>
  <si>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</si>
  <si>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</si>
  <si>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</si>
  <si>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</si>
  <si>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</si>
  <si>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</si>
  <si>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</si>
  <si>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</si>
  <si>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</si>
  <si>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</si>
  <si>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</si>
  <si>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</si>
  <si>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</si>
  <si>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</si>
  <si>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</si>
  <si>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</si>
  <si>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</si>
  <si>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</si>
  <si>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</si>
  <si>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</si>
  <si>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</si>
  <si>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</si>
  <si>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</si>
  <si>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</si>
  <si>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</si>
  <si>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</si>
  <si>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</si>
  <si>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</si>
  <si>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</si>
  <si>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</si>
  <si>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</si>
  <si>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</si>
  <si>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</si>
  <si>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</si>
  <si>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</si>
  <si>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</si>
  <si>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</si>
  <si>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</si>
  <si>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</si>
  <si>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</si>
  <si>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</si>
  <si>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</si>
  <si>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</si>
  <si>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</si>
  <si>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</si>
  <si>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</si>
  <si>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</si>
  <si>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</si>
  <si>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</si>
  <si>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</si>
  <si>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</si>
  <si>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</si>
  <si>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</si>
  <si>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</si>
  <si>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</si>
  <si>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</si>
  <si>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</si>
  <si>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</si>
  <si>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</si>
  <si>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</si>
  <si>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</si>
  <si>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</si>
  <si>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</si>
  <si>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</si>
  <si>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</si>
  <si>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</si>
  <si>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</si>
  <si>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</si>
  <si>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</si>
  <si>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</si>
  <si>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</si>
  <si>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</si>
  <si>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</si>
  <si>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</si>
  <si>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</si>
  <si>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</si>
  <si>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</si>
  <si>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</si>
  <si>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</si>
  <si>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</si>
  <si>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</si>
  <si>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</si>
  <si>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</si>
  <si>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</si>
  <si>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</si>
  <si>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</si>
  <si>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</si>
  <si>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</si>
  <si>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</si>
  <si>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</si>
  <si>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</si>
  <si>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</si>
  <si>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</si>
  <si>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</si>
  <si>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</si>
  <si>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</si>
  <si>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</si>
  <si>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</si>
  <si>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</si>
  <si>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</si>
  <si>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</si>
  <si>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</si>
  <si>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</si>
  <si>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</si>
  <si>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</si>
  <si>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</si>
  <si>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</si>
  <si>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</si>
  <si>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</si>
  <si>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</si>
  <si>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</si>
  <si>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</si>
  <si>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</si>
  <si>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</si>
  <si>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</si>
  <si>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</si>
  <si>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</si>
  <si>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</si>
  <si>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</si>
  <si>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</si>
  <si>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</si>
  <si>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</si>
  <si>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</si>
  <si>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</si>
  <si>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</si>
  <si>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</si>
  <si>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</si>
  <si>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</si>
  <si>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</si>
  <si>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</si>
  <si>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</si>
  <si>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</si>
  <si>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</si>
  <si>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</si>
  <si>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</si>
  <si>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</si>
  <si>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</si>
  <si>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</si>
  <si>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</si>
  <si>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</si>
  <si>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</si>
  <si>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</si>
  <si>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</si>
  <si>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</si>
  <si>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</si>
  <si>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</si>
  <si>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</si>
  <si>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</si>
  <si>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</si>
  <si>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</si>
  <si>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</si>
  <si>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</si>
  <si>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</si>
  <si>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</si>
  <si>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</si>
  <si>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</si>
  <si>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</si>
  <si>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</si>
  <si>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</si>
  <si>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</si>
  <si>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</si>
  <si>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</si>
  <si>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</si>
  <si>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</si>
  <si>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</si>
  <si>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</si>
  <si>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</si>
  <si>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</si>
  <si>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</si>
  <si>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</si>
  <si>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</si>
  <si>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</si>
  <si>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</si>
  <si>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</si>
  <si>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</si>
  <si>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</si>
  <si>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</si>
  <si>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</si>
  <si>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</si>
  <si>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</si>
  <si>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</si>
  <si>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</si>
  <si>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</si>
  <si>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</si>
  <si>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</si>
  <si>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</si>
  <si>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</si>
  <si>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</si>
  <si>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</si>
  <si>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</si>
  <si>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</si>
  <si>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</si>
  <si>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</si>
  <si>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</si>
  <si>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</si>
  <si>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</si>
  <si>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</si>
  <si>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</si>
  <si>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</si>
  <si>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</si>
  <si>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</si>
  <si>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</si>
  <si>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</si>
  <si>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</si>
  <si>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</si>
  <si>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</si>
  <si>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</si>
  <si>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</si>
  <si>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</si>
  <si>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</si>
  <si>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</si>
  <si>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</si>
  <si>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</si>
  <si>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</si>
  <si>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</si>
  <si>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</si>
  <si>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</si>
  <si>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</si>
  <si>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</si>
  <si>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</si>
  <si>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</si>
  <si>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</si>
  <si>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</si>
  <si>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</si>
  <si>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</si>
  <si>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</si>
  <si>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</si>
  <si>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</si>
  <si>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</si>
  <si>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</si>
  <si>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</si>
  <si>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</si>
  <si>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</si>
  <si>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</si>
  <si>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</si>
  <si>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</si>
  <si>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</si>
  <si>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</si>
  <si>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</si>
  <si>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</si>
  <si>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</si>
  <si>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</si>
  <si>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</si>
  <si>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</si>
  <si>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</si>
  <si>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</si>
  <si>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</si>
  <si>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</si>
  <si>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</si>
  <si>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</si>
  <si>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</si>
  <si>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</si>
  <si>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</si>
  <si>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</si>
  <si>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</si>
  <si>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</si>
  <si>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</si>
  <si>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</si>
  <si>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</si>
  <si>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</si>
  <si>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</si>
  <si>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</si>
  <si>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</si>
  <si>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</si>
  <si>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</si>
  <si>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</si>
  <si>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</si>
  <si>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</si>
  <si>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</si>
  <si>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</si>
  <si>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</si>
  <si>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</si>
  <si>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</si>
  <si>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</si>
  <si>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</si>
  <si>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</si>
  <si>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</si>
  <si>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</si>
  <si>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</si>
  <si>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</si>
  <si>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</si>
  <si>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</si>
  <si>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</si>
  <si>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</si>
  <si>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</si>
  <si>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</si>
  <si>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</si>
  <si>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</si>
  <si>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</si>
  <si>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</si>
  <si>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</si>
  <si>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</si>
  <si>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</si>
  <si>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</si>
  <si>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</si>
  <si>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</si>
  <si>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</si>
  <si>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</si>
  <si>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</si>
  <si>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</si>
  <si>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</si>
  <si>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</si>
  <si>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</si>
  <si>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</si>
  <si>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</si>
  <si>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</si>
  <si>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</si>
  <si>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</si>
  <si>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</si>
  <si>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</si>
  <si>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</si>
  <si>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</si>
  <si>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</si>
  <si>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</si>
  <si>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</si>
  <si>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</si>
  <si>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</si>
  <si>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</si>
  <si>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</si>
  <si>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</si>
  <si>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</si>
  <si>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</si>
  <si>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</si>
  <si>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</si>
  <si>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</si>
  <si>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</si>
  <si>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</si>
  <si>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</si>
  <si>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</si>
  <si>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</si>
  <si>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</si>
  <si>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</si>
  <si>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</si>
  <si>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</si>
  <si>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</si>
  <si>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</si>
  <si>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</si>
  <si>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</si>
  <si>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</si>
  <si>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</si>
  <si>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</si>
  <si>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</si>
  <si>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</si>
  <si>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</si>
  <si>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</si>
  <si>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</si>
  <si>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</si>
  <si>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</si>
  <si>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</si>
  <si>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</si>
  <si>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</si>
  <si>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</si>
  <si>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</si>
  <si>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</si>
  <si>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</si>
  <si>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</si>
  <si>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</si>
  <si>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</si>
  <si>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</si>
  <si>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</si>
  <si>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</si>
  <si>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</si>
  <si>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</si>
  <si>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</si>
  <si>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</si>
  <si>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</si>
  <si>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</si>
  <si>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</si>
  <si>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</si>
  <si>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</si>
  <si>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</si>
  <si>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</si>
  <si>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</si>
  <si>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</si>
  <si>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</si>
  <si>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</si>
  <si>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</si>
  <si>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</si>
  <si>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</si>
  <si>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</si>
  <si>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</si>
  <si>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</si>
  <si>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</si>
  <si>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</si>
  <si>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</si>
  <si>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</si>
  <si>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</si>
  <si>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</si>
  <si>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</si>
  <si>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</si>
  <si>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</si>
  <si>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</si>
  <si>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</si>
  <si>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</si>
  <si>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</si>
  <si>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</si>
  <si>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</si>
  <si>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</si>
  <si>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</si>
  <si>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</si>
  <si>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</si>
  <si>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</si>
  <si>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</si>
  <si>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</si>
  <si>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</si>
  <si>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</si>
  <si>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</si>
  <si>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</si>
  <si>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</si>
  <si>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</si>
  <si>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</si>
  <si>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</si>
  <si>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</si>
  <si>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</si>
  <si>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</si>
  <si>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</si>
  <si>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</si>
  <si>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</si>
  <si>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</si>
  <si>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</si>
  <si>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</si>
  <si>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</si>
  <si>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</si>
  <si>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</si>
  <si>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</si>
  <si>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</si>
  <si>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</si>
  <si>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</si>
  <si>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</si>
  <si>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</si>
  <si>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</si>
  <si>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</si>
  <si>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</si>
  <si>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</si>
  <si>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</si>
  <si>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</si>
  <si>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</si>
  <si>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</si>
  <si>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</si>
  <si>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</si>
  <si>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</si>
  <si>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</si>
  <si>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</si>
  <si>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</si>
  <si>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</si>
  <si>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</si>
  <si>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</si>
  <si>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</si>
  <si>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</si>
  <si>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</si>
  <si>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</si>
  <si>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</si>
  <si>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</si>
  <si>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</si>
  <si>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</si>
  <si>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</si>
  <si>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</si>
  <si>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</si>
  <si>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</si>
  <si>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</si>
  <si>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</si>
  <si>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</si>
  <si>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</si>
  <si>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</si>
  <si>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</si>
  <si>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</si>
  <si>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</si>
  <si>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</si>
  <si>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</si>
  <si>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</si>
  <si>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</si>
  <si>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</si>
  <si>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</si>
  <si>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</si>
  <si>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</si>
  <si>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</si>
  <si>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</si>
  <si>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</si>
  <si>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</si>
  <si>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</si>
  <si>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</si>
  <si>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</si>
  <si>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</si>
  <si>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</si>
  <si>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</si>
  <si>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</si>
  <si>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</si>
  <si>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</si>
  <si>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</si>
  <si>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</si>
  <si>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</si>
  <si>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</si>
  <si>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</si>
  <si>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</si>
  <si>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</si>
  <si>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</si>
  <si>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</si>
  <si>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</si>
  <si>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</si>
  <si>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</si>
  <si>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</si>
  <si>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</si>
  <si>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</si>
  <si>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</si>
  <si>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</si>
  <si>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</si>
  <si>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</si>
  <si>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</si>
  <si>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</si>
  <si>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</si>
  <si>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</si>
  <si>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</si>
  <si>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</si>
  <si>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</si>
  <si>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</si>
  <si>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</si>
  <si>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</si>
  <si>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</si>
  <si>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</si>
  <si>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</si>
  <si>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</si>
  <si>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</si>
  <si>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</si>
  <si>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</si>
  <si>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</si>
  <si>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</si>
  <si>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</si>
  <si>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</si>
  <si>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</si>
  <si>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</si>
  <si>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</si>
  <si>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</si>
  <si>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</si>
  <si>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</si>
  <si>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</si>
  <si>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</si>
  <si>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</si>
  <si>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</si>
  <si>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</si>
  <si>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</si>
  <si>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</si>
  <si>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</si>
  <si>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</si>
  <si>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</si>
  <si>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</si>
  <si>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</si>
  <si>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</si>
  <si>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</si>
  <si>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</si>
  <si>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</si>
  <si>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</si>
  <si>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</si>
  <si>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</si>
  <si>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</si>
  <si>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</si>
  <si>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</si>
  <si>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</si>
  <si>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</si>
  <si>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</si>
  <si>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</si>
  <si>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</si>
  <si>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</si>
  <si>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</si>
  <si>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</si>
  <si>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</si>
  <si>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</si>
  <si>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</si>
  <si>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</si>
  <si>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</si>
  <si>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</si>
  <si>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</si>
  <si>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</si>
  <si>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</si>
  <si>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</si>
  <si>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</si>
  <si>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</si>
  <si>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</si>
  <si>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</si>
  <si>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</si>
  <si>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</si>
  <si>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</si>
  <si>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</si>
  <si>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</si>
  <si>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</si>
  <si>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</si>
  <si>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</si>
  <si>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</si>
  <si>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</si>
  <si>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</si>
  <si>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</si>
  <si>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</si>
  <si>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</si>
  <si>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</si>
  <si>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</si>
  <si>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</si>
  <si>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</si>
  <si>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</si>
  <si>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</si>
  <si>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</si>
  <si>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</si>
  <si>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</si>
  <si>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</si>
  <si>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</si>
  <si>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</si>
  <si>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</si>
  <si>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</si>
  <si>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</si>
  <si>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</si>
  <si>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</si>
  <si>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</si>
  <si>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</si>
  <si>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</si>
  <si>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</si>
  <si>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</si>
  <si>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</si>
  <si>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</si>
  <si>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</si>
  <si>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</si>
  <si>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</si>
  <si>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</si>
  <si>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</si>
  <si>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</si>
  <si>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</si>
  <si>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</si>
  <si>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</si>
  <si>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</si>
  <si>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</si>
  <si>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</si>
  <si>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</si>
  <si>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</si>
  <si>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</si>
  <si>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</si>
  <si>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</si>
  <si>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</si>
  <si>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</si>
  <si>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</si>
  <si>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</si>
  <si>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</si>
  <si>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</si>
  <si>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</si>
  <si>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</si>
  <si>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</si>
  <si>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</si>
  <si>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</si>
  <si>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</si>
  <si>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</si>
  <si>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</si>
  <si>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</si>
  <si>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</si>
  <si>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</si>
  <si>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</si>
  <si>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</si>
  <si>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</si>
  <si>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</si>
  <si>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</si>
  <si>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</si>
  <si>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</si>
  <si>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</si>
  <si>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</si>
  <si>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</si>
  <si>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</si>
  <si>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</si>
  <si>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</si>
  <si>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</si>
  <si>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</si>
  <si>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</si>
  <si>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</si>
  <si>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</si>
  <si>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</si>
  <si>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</si>
  <si>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</si>
  <si>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</si>
  <si>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</si>
  <si>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</si>
  <si>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</si>
  <si>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</si>
  <si>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</si>
  <si>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</si>
  <si>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</si>
  <si>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</si>
  <si>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</si>
  <si>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</si>
  <si>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</si>
  <si>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</si>
  <si>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</si>
  <si>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</si>
  <si>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</si>
  <si>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</si>
  <si>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</si>
  <si>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</si>
  <si>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</si>
  <si>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</si>
  <si>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</si>
  <si>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</si>
  <si>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</si>
  <si>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</si>
  <si>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</si>
  <si>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</si>
  <si>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</si>
  <si>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</si>
  <si>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</si>
  <si>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</si>
  <si>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</si>
  <si>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</si>
  <si>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</si>
  <si>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</si>
  <si>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</si>
  <si>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</si>
  <si>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</si>
  <si>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</si>
  <si>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</si>
  <si>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</si>
  <si>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</si>
  <si>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</si>
  <si>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</si>
  <si>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</si>
  <si>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</si>
  <si>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</si>
  <si>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</si>
  <si>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</si>
  <si>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</si>
  <si>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</si>
  <si>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</si>
  <si>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</si>
  <si>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</si>
  <si>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</si>
  <si>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</si>
  <si>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</si>
  <si>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</si>
  <si>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</si>
  <si>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</si>
  <si>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</si>
  <si>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</si>
  <si>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</si>
  <si>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</si>
  <si>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</si>
  <si>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</si>
  <si>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</si>
  <si>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</si>
  <si>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</si>
  <si>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</si>
  <si>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</si>
  <si>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</si>
  <si>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</si>
  <si>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</si>
  <si>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</si>
  <si>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</si>
  <si>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</si>
  <si>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</si>
  <si>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</si>
  <si>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</si>
  <si>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</si>
  <si>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</si>
  <si>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</si>
  <si>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</si>
  <si>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</si>
  <si>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</si>
  <si>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</si>
  <si>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</si>
  <si>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</si>
  <si>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</si>
  <si>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</si>
  <si>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</si>
  <si>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</si>
  <si>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</si>
  <si>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</si>
  <si>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</si>
  <si>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</si>
  <si>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</si>
  <si>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</si>
  <si>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</si>
  <si>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</si>
  <si>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</si>
  <si>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</si>
  <si>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</si>
  <si>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</si>
  <si>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</si>
  <si>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</si>
  <si>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</si>
  <si>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</si>
  <si>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</si>
  <si>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</si>
  <si>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</si>
  <si>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</si>
  <si>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</si>
  <si>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</si>
  <si>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</si>
  <si>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</si>
  <si>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</si>
  <si>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</si>
  <si>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</si>
  <si>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</si>
  <si>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</si>
  <si>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</si>
  <si>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</si>
  <si>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</si>
  <si>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</si>
  <si>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</si>
  <si>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</si>
  <si>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</si>
  <si>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</si>
  <si>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</si>
  <si>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</si>
  <si>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</si>
  <si>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</si>
  <si>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</si>
  <si>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</si>
  <si>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</si>
  <si>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</si>
  <si>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</si>
  <si>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</si>
  <si>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</si>
  <si>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</si>
  <si>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</si>
  <si>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</si>
  <si>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</si>
  <si>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</si>
  <si>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</si>
  <si>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</si>
  <si>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</si>
  <si>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</si>
  <si>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</si>
  <si>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</si>
  <si>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</si>
  <si>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</si>
  <si>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</si>
  <si>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</si>
  <si>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</si>
  <si>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</si>
  <si>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</si>
  <si>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</si>
  <si>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</si>
  <si>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</si>
  <si>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</si>
  <si>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</si>
  <si>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</si>
  <si>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</si>
  <si>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</si>
  <si>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</si>
  <si>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</si>
  <si>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</si>
  <si>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</si>
  <si>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</si>
  <si>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</si>
  <si>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</si>
  <si>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</si>
  <si>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</si>
  <si>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</si>
  <si>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</si>
  <si>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</si>
  <si>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</si>
  <si>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</si>
  <si>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</si>
  <si>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</si>
  <si>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</si>
  <si>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</si>
  <si>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</si>
  <si>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</si>
  <si>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</si>
  <si>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</si>
  <si>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</si>
  <si>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</si>
  <si>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</si>
  <si>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</si>
  <si>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</si>
  <si>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</si>
  <si>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</si>
  <si>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</si>
  <si>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</si>
  <si>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</si>
  <si>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</si>
  <si>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</si>
  <si>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</si>
  <si>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</si>
  <si>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</si>
  <si>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</si>
  <si>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</si>
  <si>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</si>
  <si>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</si>
  <si>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</si>
  <si>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</si>
  <si>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</si>
  <si>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</si>
  <si>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</si>
  <si>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</si>
  <si>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</si>
  <si>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</si>
  <si>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</si>
  <si>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</si>
  <si>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</si>
  <si>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</si>
  <si>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</si>
  <si>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</si>
  <si>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</si>
  <si>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</si>
  <si>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</si>
  <si>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</si>
  <si>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</si>
  <si>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</si>
  <si>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</si>
  <si>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</si>
  <si>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</si>
  <si>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</si>
  <si>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</si>
  <si>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</si>
  <si>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</si>
  <si>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</si>
  <si>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</si>
  <si>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</si>
  <si>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</si>
  <si>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</si>
  <si>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</si>
  <si>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</si>
  <si>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</si>
  <si>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</si>
  <si>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</si>
  <si>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</si>
  <si>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</si>
  <si>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</si>
  <si>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</si>
  <si>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</si>
  <si>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</si>
  <si>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</si>
  <si>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</si>
  <si>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</si>
  <si>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</si>
  <si>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</si>
  <si>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</si>
  <si>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</si>
  <si>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</si>
  <si>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</si>
  <si>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</si>
  <si>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</si>
  <si>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</si>
  <si>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</si>
  <si>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</si>
  <si>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</si>
  <si>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</si>
  <si>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</si>
  <si>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</si>
  <si>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</si>
  <si>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</si>
  <si>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</si>
  <si>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</si>
  <si>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</si>
  <si>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</si>
  <si>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</si>
  <si>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</si>
  <si>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</si>
  <si>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</si>
  <si>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</si>
  <si>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</si>
  <si>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</si>
  <si>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</si>
  <si>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</si>
  <si>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</si>
  <si>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</si>
  <si>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</si>
  <si>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</si>
  <si>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</si>
  <si>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</si>
  <si>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</si>
  <si>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</si>
  <si>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</si>
  <si>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</si>
  <si>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</si>
  <si>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</si>
  <si>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</si>
  <si>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</si>
  <si>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</si>
  <si>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</si>
  <si>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</si>
  <si>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</si>
  <si>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</si>
  <si>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</si>
  <si>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</si>
  <si>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</si>
  <si>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</si>
  <si>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</si>
  <si>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</si>
  <si>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</si>
  <si>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</si>
  <si>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</si>
  <si>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</si>
  <si>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</si>
  <si>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</si>
  <si>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</si>
  <si>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</si>
  <si>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</si>
  <si>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</si>
  <si>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</si>
  <si>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</si>
  <si>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</si>
  <si>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</si>
  <si>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</si>
  <si>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</si>
  <si>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</si>
  <si>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</si>
  <si>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</si>
  <si>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</si>
  <si>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</si>
  <si>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</si>
  <si>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</si>
  <si>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</si>
  <si>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</si>
  <si>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</si>
  <si>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</si>
  <si>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</si>
  <si>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</si>
  <si>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</si>
  <si>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</si>
  <si>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</si>
  <si>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</si>
  <si>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</si>
  <si>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</si>
  <si>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</si>
  <si>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</si>
  <si>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</si>
  <si>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</si>
  <si>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</si>
  <si>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</si>
  <si>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</si>
  <si>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</si>
  <si>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</si>
  <si>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</si>
  <si>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</si>
  <si>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</si>
  <si>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</si>
  <si>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</si>
  <si>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</si>
  <si>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</si>
  <si>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</si>
  <si>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</si>
  <si>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</si>
  <si>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</si>
  <si>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</si>
  <si>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</si>
  <si>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</si>
  <si>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</si>
  <si>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</si>
  <si>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</si>
  <si>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</si>
  <si>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</si>
  <si>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</si>
  <si>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</si>
  <si>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</si>
  <si>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</si>
  <si>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</si>
  <si>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</si>
  <si>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</si>
  <si>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</si>
  <si>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</si>
  <si>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</si>
  <si>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</si>
  <si>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</si>
  <si>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</si>
  <si>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</si>
  <si>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</si>
  <si>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</si>
  <si>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</si>
  <si>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</si>
  <si>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</si>
  <si>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</si>
  <si>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</si>
  <si>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</si>
  <si>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</si>
  <si>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</si>
  <si>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</si>
  <si>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</si>
  <si>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</si>
  <si>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</si>
  <si>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</si>
  <si>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</si>
  <si>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</si>
  <si>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</si>
  <si>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</si>
  <si>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</si>
  <si>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</si>
  <si>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</si>
  <si>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</si>
  <si>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</si>
  <si>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</si>
  <si>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</si>
  <si>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</si>
  <si>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</si>
  <si>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</si>
  <si>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</si>
  <si>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</si>
  <si>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</si>
  <si>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</si>
  <si>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</si>
  <si>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</si>
  <si>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</si>
  <si>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</si>
  <si>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</si>
  <si>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</si>
  <si>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</si>
  <si>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</si>
  <si>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</si>
  <si>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</si>
  <si>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</si>
  <si>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</si>
  <si>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</si>
  <si>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</si>
  <si>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</si>
  <si>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</si>
  <si>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</si>
  <si>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</si>
  <si>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</si>
  <si>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</si>
  <si>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</si>
  <si>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</si>
  <si>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</si>
  <si>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</si>
  <si>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</si>
  <si>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</si>
  <si>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</si>
  <si>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</si>
  <si>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</si>
  <si>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</si>
  <si>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</si>
  <si>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</si>
  <si>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</si>
  <si>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</si>
  <si>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</si>
  <si>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</si>
  <si>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</si>
  <si>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</si>
  <si>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</si>
  <si>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</si>
  <si>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</si>
  <si>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</si>
  <si>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</si>
  <si>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</si>
  <si>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</si>
  <si>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</si>
  <si>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</si>
  <si>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</si>
  <si>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</si>
  <si>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</si>
  <si>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</si>
  <si>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</si>
  <si>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</si>
  <si>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</si>
  <si>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</si>
  <si>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</si>
  <si>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</si>
  <si>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</si>
  <si>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</si>
  <si>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</si>
  <si>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</si>
  <si>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</si>
  <si>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</si>
  <si>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</si>
  <si>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</si>
  <si>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</si>
  <si>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</si>
  <si>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</si>
  <si>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</si>
  <si>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</si>
  <si>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</si>
  <si>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</si>
  <si>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</si>
  <si>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</si>
  <si>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</si>
  <si>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</si>
  <si>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</si>
  <si>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</si>
  <si>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</si>
  <si>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</si>
  <si>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</si>
  <si>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</si>
  <si>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</si>
  <si>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</si>
  <si>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</si>
  <si>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</si>
  <si>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</si>
  <si>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</si>
  <si>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</si>
  <si>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</si>
  <si>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</si>
  <si>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</si>
  <si>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</si>
  <si>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</si>
  <si>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</si>
  <si>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</si>
  <si>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</si>
  <si>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</si>
  <si>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</si>
  <si>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</si>
  <si>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</si>
  <si>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</si>
  <si>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</si>
  <si>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</si>
  <si>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</si>
  <si>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</si>
  <si>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</si>
  <si>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</si>
  <si>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</si>
  <si>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</si>
  <si>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</si>
  <si>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</si>
  <si>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</si>
  <si>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</si>
  <si>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</si>
  <si>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</si>
  <si>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</si>
  <si>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</si>
  <si>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</si>
  <si>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</si>
  <si>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</si>
  <si>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</si>
  <si>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</si>
  <si>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</si>
  <si>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</si>
  <si>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</si>
  <si>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</si>
  <si>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</si>
  <si>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</si>
  <si>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</si>
  <si>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</si>
  <si>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</si>
  <si>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</si>
  <si>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</si>
  <si>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</si>
  <si>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</si>
  <si>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</si>
  <si>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</si>
  <si>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</si>
  <si>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</si>
  <si>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</si>
  <si>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</si>
  <si>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</si>
  <si>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</si>
  <si>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</si>
  <si>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</si>
  <si>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</si>
  <si>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</si>
  <si>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</si>
  <si>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</si>
  <si>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</si>
  <si>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</si>
  <si>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</si>
  <si>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</si>
  <si>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</si>
  <si>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</si>
  <si>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</si>
  <si>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</si>
  <si>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</si>
  <si>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</si>
  <si>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</si>
  <si>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</si>
  <si>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</si>
  <si>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</si>
  <si>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</si>
  <si>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</si>
  <si>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</si>
  <si>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</si>
  <si>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</si>
  <si>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</si>
  <si>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</si>
  <si>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</si>
  <si>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</si>
  <si>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</si>
  <si>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</si>
  <si>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</si>
  <si>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</si>
  <si>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</si>
  <si>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</si>
  <si>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</si>
  <si>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</si>
  <si>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</si>
  <si>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</si>
  <si>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</si>
  <si>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</si>
  <si>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</si>
  <si>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</si>
  <si>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</si>
  <si>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</si>
  <si>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</si>
  <si>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</si>
  <si>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</si>
  <si>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</si>
  <si>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</si>
  <si>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</si>
  <si>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</si>
  <si>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</si>
  <si>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</si>
  <si>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</si>
  <si>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</si>
  <si>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</si>
  <si>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</si>
  <si>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</si>
  <si>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</si>
  <si>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</si>
  <si>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</si>
  <si>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</si>
  <si>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</si>
  <si>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</si>
  <si>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</si>
  <si>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</si>
  <si>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</si>
  <si>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</si>
  <si>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</si>
  <si>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</si>
  <si>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</si>
  <si>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</si>
  <si>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</si>
  <si>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</si>
  <si>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</si>
  <si>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</si>
  <si>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</si>
  <si>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</si>
  <si>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</si>
  <si>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</si>
  <si>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</si>
  <si>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</si>
  <si>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</si>
  <si>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</si>
  <si>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</si>
  <si>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</si>
  <si>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</si>
  <si>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</si>
  <si>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</si>
  <si>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</si>
  <si>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</si>
  <si>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</si>
  <si>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</si>
  <si>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</si>
  <si>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</si>
  <si>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</si>
  <si>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</si>
  <si>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</si>
  <si>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</si>
  <si>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</si>
  <si>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</si>
  <si>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</si>
  <si>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</si>
  <si>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</si>
  <si>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</si>
  <si>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</si>
  <si>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</si>
  <si>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</si>
  <si>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</si>
  <si>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</si>
  <si>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</si>
  <si>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</si>
  <si>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</si>
  <si>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</si>
  <si>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</si>
  <si>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</si>
  <si>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</si>
  <si>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</si>
  <si>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</si>
  <si>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</si>
  <si>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</si>
  <si>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</si>
  <si>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</si>
  <si>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</si>
  <si>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</si>
  <si>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</si>
  <si>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</si>
  <si>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</si>
  <si>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</si>
  <si>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</si>
  <si>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</si>
  <si>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</si>
  <si>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</si>
  <si>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</si>
  <si>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</si>
  <si>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</si>
  <si>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</si>
  <si>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</si>
  <si>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</si>
  <si>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</si>
  <si>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</si>
  <si>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</si>
  <si>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</si>
  <si>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</si>
  <si>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</si>
  <si>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</si>
  <si>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</si>
  <si>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</si>
  <si>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</si>
  <si>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</si>
  <si>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</si>
  <si>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</si>
  <si>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</si>
  <si>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</si>
  <si>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</si>
  <si>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</si>
  <si>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</si>
  <si>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</si>
  <si>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</si>
  <si>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</si>
  <si>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</si>
  <si>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</si>
  <si>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</si>
  <si>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</si>
  <si>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</si>
  <si>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</si>
  <si>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</si>
  <si>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</si>
  <si>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</si>
  <si>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</si>
  <si>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</si>
  <si>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</si>
  <si>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</si>
  <si>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</si>
  <si>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</si>
  <si>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</si>
  <si>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</si>
  <si>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</si>
  <si>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</si>
  <si>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</si>
  <si>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</si>
  <si>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</si>
  <si>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</si>
  <si>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</si>
  <si>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</si>
  <si>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</si>
  <si>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</si>
  <si>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</si>
  <si>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</si>
  <si>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</si>
  <si>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</si>
  <si>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</si>
  <si>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</si>
  <si>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</si>
  <si>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</si>
  <si>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</si>
  <si>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</si>
  <si>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</si>
  <si>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</si>
  <si>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</si>
  <si>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</si>
  <si>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</si>
  <si>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</si>
  <si>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</si>
  <si>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</si>
  <si>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</si>
  <si>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</si>
  <si>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</si>
  <si>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</si>
  <si>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</si>
  <si>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</si>
  <si>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</si>
  <si>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</si>
  <si>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</si>
  <si>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</si>
  <si>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</si>
  <si>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</si>
  <si>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</si>
  <si>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</si>
  <si>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</si>
  <si>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</si>
  <si>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</si>
  <si>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</si>
  <si>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</si>
  <si>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</si>
  <si>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</si>
  <si>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</si>
  <si>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</si>
  <si>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</si>
  <si>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</si>
  <si>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</si>
  <si>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</si>
  <si>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</si>
  <si>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</si>
  <si>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</si>
  <si>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</si>
  <si>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</si>
  <si>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</si>
  <si>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</si>
  <si>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</si>
  <si>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</si>
  <si>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</si>
  <si>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</si>
  <si>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</si>
  <si>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</si>
  <si>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</si>
  <si>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</si>
  <si>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</si>
  <si>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</si>
  <si>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</si>
  <si>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</si>
  <si>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</si>
  <si>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</si>
  <si>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</si>
  <si>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</si>
  <si>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</si>
  <si>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</si>
  <si>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</si>
  <si>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</si>
  <si>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</si>
  <si>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</si>
  <si>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</si>
  <si>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</si>
  <si>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</si>
  <si>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</si>
  <si>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</si>
  <si>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</si>
  <si>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</si>
  <si>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</si>
  <si>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</si>
  <si>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</si>
  <si>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</si>
  <si>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</si>
  <si>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</si>
  <si>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</si>
  <si>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</si>
  <si>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</si>
  <si>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</si>
  <si>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</si>
  <si>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</si>
  <si>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</si>
  <si>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</si>
  <si>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</si>
  <si>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</si>
  <si>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</si>
  <si>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</si>
  <si>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</si>
  <si>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</si>
  <si>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</si>
  <si>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</si>
  <si>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</si>
  <si>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</si>
  <si>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</si>
  <si>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</si>
  <si>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</si>
  <si>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</si>
  <si>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</si>
  <si>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</si>
  <si>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</si>
  <si>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</si>
  <si>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</si>
  <si>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</si>
  <si>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</si>
  <si>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</si>
  <si>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</si>
  <si>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</si>
  <si>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</si>
  <si>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</si>
  <si>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</si>
  <si>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</si>
  <si>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</si>
  <si>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</si>
  <si>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</si>
  <si>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</si>
  <si>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</si>
  <si>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</si>
  <si>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</si>
  <si>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</si>
  <si>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</si>
  <si>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</si>
  <si>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</si>
  <si>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</si>
  <si>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</si>
  <si>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</si>
  <si>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</si>
  <si>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</si>
  <si>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</si>
  <si>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</si>
  <si>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</si>
  <si>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</si>
  <si>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</si>
  <si>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</si>
  <si>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</si>
  <si>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</si>
  <si>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</si>
  <si>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</si>
  <si>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</si>
  <si>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</si>
  <si>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</si>
  <si>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</si>
  <si>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</si>
  <si>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</si>
  <si>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</si>
  <si>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</si>
  <si>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</si>
  <si>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</si>
  <si>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</si>
  <si>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</si>
  <si>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</si>
  <si>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</si>
  <si>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</si>
  <si>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</si>
  <si>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</si>
  <si>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</si>
  <si>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</si>
  <si>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</si>
  <si>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</si>
  <si>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</si>
  <si>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</si>
  <si>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</si>
  <si>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</si>
  <si>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</si>
  <si>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</si>
  <si>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</si>
  <si>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</si>
  <si>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</si>
  <si>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</si>
  <si>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</si>
  <si>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</si>
  <si>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</si>
  <si>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</si>
  <si>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</si>
  <si>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</si>
  <si>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</si>
  <si>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</si>
  <si>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</si>
  <si>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</si>
  <si>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</si>
  <si>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</si>
  <si>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</si>
  <si>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</si>
  <si>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</si>
  <si>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</si>
  <si>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</si>
  <si>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</si>
  <si>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</si>
  <si>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</si>
  <si>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</si>
  <si>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</si>
  <si>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</si>
  <si>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</si>
  <si>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</si>
  <si>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</si>
  <si>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</si>
  <si>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</si>
  <si>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</si>
  <si>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</si>
  <si>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</si>
  <si>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</si>
  <si>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</si>
  <si>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</si>
  <si>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</si>
  <si>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</si>
  <si>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</si>
  <si>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</si>
  <si>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</si>
  <si>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</si>
  <si>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</si>
  <si>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</si>
  <si>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</si>
  <si>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</si>
  <si>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</si>
  <si>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</si>
  <si>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</si>
  <si>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</si>
  <si>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</si>
  <si>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</si>
  <si>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</si>
  <si>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</si>
  <si>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</si>
  <si>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</si>
  <si>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</si>
  <si>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</si>
  <si>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</si>
  <si>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</si>
  <si>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</si>
  <si>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</si>
  <si>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</si>
  <si>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</si>
  <si>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</si>
  <si>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</si>
  <si>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</si>
  <si>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</si>
  <si>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</si>
  <si>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</si>
  <si>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</si>
  <si>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</si>
  <si>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</si>
  <si>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</si>
  <si>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</si>
  <si>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</si>
  <si>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</si>
  <si>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</si>
  <si>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</si>
  <si>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</si>
  <si>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</si>
  <si>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</si>
  <si>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</si>
  <si>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</si>
  <si>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</si>
  <si>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</si>
  <si>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</si>
  <si>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</si>
  <si>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</si>
  <si>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</si>
  <si>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</si>
  <si>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</si>
  <si>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</si>
  <si>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</si>
  <si>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</si>
  <si>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</si>
  <si>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</si>
  <si>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</si>
  <si>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</si>
  <si>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</si>
  <si>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</si>
  <si>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</si>
  <si>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</si>
  <si>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</si>
  <si>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</si>
  <si>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</si>
  <si>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</si>
  <si>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</si>
  <si>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</si>
  <si>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</si>
  <si>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</si>
  <si>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</si>
  <si>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</si>
  <si>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</si>
  <si>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</si>
  <si>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</si>
  <si>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</si>
  <si>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</si>
  <si>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</si>
  <si>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</si>
  <si>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</si>
  <si>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</si>
  <si>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</si>
  <si>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</si>
  <si>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</si>
  <si>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</si>
  <si>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</si>
  <si>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</si>
  <si>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</si>
  <si>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</si>
  <si>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</si>
  <si>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</si>
  <si>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</si>
  <si>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</si>
  <si>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</si>
  <si>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</si>
  <si>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</si>
  <si>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</si>
  <si>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</si>
  <si>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</si>
  <si>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</si>
  <si>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</si>
  <si>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</si>
  <si>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</si>
  <si>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</si>
  <si>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</si>
  <si>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</si>
  <si>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</si>
  <si>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</si>
  <si>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</si>
  <si>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</si>
  <si>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</si>
  <si>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</si>
  <si>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</si>
  <si>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</si>
  <si>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</si>
  <si>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</si>
  <si>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</si>
  <si>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</si>
  <si>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</si>
  <si>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</si>
  <si>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</si>
  <si>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</si>
  <si>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</si>
  <si>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</si>
  <si>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</si>
  <si>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</si>
  <si>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</si>
  <si>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</si>
  <si>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</si>
  <si>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</si>
  <si>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</si>
  <si>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</si>
  <si>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</si>
  <si>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</si>
  <si>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</si>
  <si>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</si>
  <si>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</si>
  <si>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</si>
  <si>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</si>
  <si>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</si>
  <si>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</si>
  <si>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</si>
  <si>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</si>
  <si>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</si>
  <si>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</si>
  <si>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</si>
  <si>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</si>
  <si>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</si>
  <si>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</si>
  <si>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</si>
  <si>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</si>
  <si>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</si>
  <si>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</si>
  <si>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</si>
  <si>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</si>
  <si>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</si>
  <si>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</si>
  <si>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</si>
  <si>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</si>
  <si>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</si>
  <si>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</si>
  <si>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</si>
  <si>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</si>
  <si>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</si>
  <si>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</si>
  <si>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</si>
  <si>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</si>
  <si>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</si>
  <si>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</si>
  <si>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</si>
  <si>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</si>
  <si>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</si>
  <si>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</si>
  <si>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</si>
  <si>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</si>
  <si>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</si>
  <si>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</si>
  <si>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</si>
  <si>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</si>
  <si>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</si>
  <si>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</si>
  <si>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</si>
  <si>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</si>
  <si>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</si>
  <si>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</si>
  <si>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</si>
  <si>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</si>
  <si>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</si>
  <si>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</si>
  <si>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</si>
  <si>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</si>
  <si>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</si>
  <si>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</si>
  <si>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</si>
  <si>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</si>
  <si>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</si>
  <si>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</si>
  <si>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</si>
  <si>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</si>
  <si>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</si>
  <si>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</si>
  <si>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</si>
  <si>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</si>
  <si>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</si>
  <si>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</si>
  <si>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</si>
  <si>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</si>
  <si>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</si>
  <si>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</si>
  <si>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</si>
  <si>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</si>
  <si>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</si>
  <si>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</si>
  <si>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</si>
  <si>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</si>
  <si>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</si>
  <si>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</si>
  <si>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</si>
  <si>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</si>
  <si>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</si>
  <si>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</si>
  <si>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</si>
  <si>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</si>
  <si>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</si>
  <si>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</si>
  <si>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</si>
  <si>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</si>
  <si>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</si>
  <si>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</si>
  <si>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</si>
  <si>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</si>
  <si>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</si>
  <si>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</si>
  <si>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</si>
  <si>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</si>
  <si>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</si>
  <si>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</si>
  <si>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</si>
  <si>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</si>
  <si>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</si>
  <si>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</si>
  <si>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</si>
  <si>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</si>
  <si>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</si>
  <si>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</si>
  <si>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</si>
  <si>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</si>
  <si>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</si>
  <si>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</si>
  <si>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</si>
  <si>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</si>
  <si>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</si>
  <si>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</si>
  <si>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</si>
  <si>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</si>
  <si>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</si>
  <si>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</si>
  <si>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</si>
  <si>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</si>
  <si>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</si>
  <si>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</si>
  <si>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</si>
  <si>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</si>
  <si>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</si>
  <si>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</si>
  <si>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</si>
  <si>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</si>
  <si>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</si>
  <si>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</si>
  <si>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</si>
  <si>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</si>
  <si>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</si>
  <si>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</si>
  <si>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</si>
  <si>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</si>
  <si>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</si>
  <si>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</si>
  <si>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</si>
  <si>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</si>
  <si>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</si>
  <si>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</si>
  <si>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</si>
  <si>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</si>
  <si>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</si>
  <si>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</si>
  <si>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</si>
  <si>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</si>
  <si>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</si>
  <si>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</si>
  <si>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</si>
  <si>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</si>
  <si>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</si>
  <si>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</si>
  <si>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</si>
  <si>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</si>
  <si>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</si>
  <si>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</si>
  <si>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</si>
  <si>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</si>
  <si>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</si>
  <si>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</si>
  <si>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</si>
  <si>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</si>
  <si>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</si>
  <si>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</si>
  <si>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</si>
  <si>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</si>
  <si>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</si>
  <si>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</si>
  <si>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</si>
  <si>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</si>
  <si>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</si>
  <si>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</si>
  <si>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</si>
  <si>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</si>
  <si>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</si>
  <si>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</si>
  <si>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</si>
  <si>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</si>
  <si>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</si>
  <si>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</si>
  <si>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</si>
  <si>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</si>
  <si>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</si>
  <si>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</si>
  <si>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</si>
  <si>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</si>
  <si>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</si>
  <si>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</si>
  <si>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</si>
  <si>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</si>
  <si>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</si>
  <si>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</si>
  <si>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</si>
  <si>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</si>
  <si>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</si>
  <si>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</si>
  <si>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</si>
  <si>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</si>
  <si>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</si>
  <si>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</si>
  <si>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</si>
  <si>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</si>
  <si>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</si>
  <si>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</si>
  <si>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</si>
  <si>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</si>
  <si>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</si>
  <si>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</si>
  <si>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</si>
  <si>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</si>
  <si>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</si>
  <si>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</si>
  <si>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</si>
  <si>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</si>
  <si>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</si>
  <si>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</si>
  <si>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</si>
  <si>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</si>
  <si>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</si>
  <si>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</si>
  <si>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</si>
  <si>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</si>
  <si>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</si>
  <si>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</si>
  <si>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</si>
  <si>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</si>
  <si>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</si>
  <si>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</si>
  <si>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</si>
  <si>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</si>
  <si>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</si>
  <si>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</si>
  <si>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</si>
  <si>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</si>
  <si>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</si>
  <si>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</si>
  <si>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</si>
  <si>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</si>
  <si>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</si>
  <si>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</si>
  <si>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</si>
  <si>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</si>
  <si>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</si>
  <si>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</si>
  <si>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</si>
  <si>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</si>
  <si>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</si>
  <si>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</si>
  <si>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</si>
  <si>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</si>
  <si>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</si>
  <si>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</si>
  <si>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</si>
  <si>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</si>
  <si>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</si>
  <si>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</si>
  <si>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</si>
  <si>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</si>
  <si>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</si>
  <si>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</si>
  <si>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</si>
  <si>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</si>
  <si>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</si>
  <si>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</si>
  <si>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</si>
  <si>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</si>
  <si>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</si>
  <si>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</si>
  <si>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</si>
  <si>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</si>
  <si>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</si>
  <si>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</si>
  <si>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</si>
  <si>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</si>
  <si>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</si>
  <si>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</si>
  <si>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</si>
  <si>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</si>
  <si>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</si>
  <si>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</si>
  <si>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</si>
  <si>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</si>
  <si>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</si>
  <si>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</si>
  <si>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</si>
  <si>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</si>
  <si>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</si>
  <si>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</si>
  <si>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</si>
  <si>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</si>
  <si>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</si>
  <si>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</si>
  <si>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</si>
  <si>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</si>
  <si>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</si>
  <si>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</si>
  <si>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</si>
  <si>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</si>
  <si>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</si>
  <si>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</si>
  <si>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</si>
  <si>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</si>
  <si>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</si>
  <si>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</si>
  <si>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</si>
  <si>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</si>
  <si>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</si>
  <si>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</si>
  <si>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</si>
  <si>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</si>
  <si>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</si>
  <si>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</si>
  <si>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</si>
  <si>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</si>
  <si>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</si>
  <si>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</si>
  <si>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</si>
  <si>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</si>
  <si>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</si>
  <si>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</si>
  <si>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</si>
  <si>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</si>
  <si>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</si>
  <si>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</si>
  <si>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</si>
  <si>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</si>
  <si>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</si>
  <si>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</si>
  <si>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</si>
  <si>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</si>
  <si>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</si>
  <si>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</si>
  <si>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</si>
  <si>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</si>
  <si>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</si>
  <si>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</si>
  <si>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</si>
  <si>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</si>
  <si>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</si>
  <si>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</si>
  <si>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</si>
  <si>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</si>
  <si>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</si>
  <si>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</si>
  <si>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</si>
  <si>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</si>
  <si>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</si>
  <si>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</si>
  <si>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</si>
  <si>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</si>
  <si>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</si>
  <si>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</si>
  <si>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</si>
  <si>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</si>
  <si>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</si>
  <si>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</si>
  <si>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</si>
  <si>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</si>
  <si>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</si>
  <si>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</si>
  <si>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</si>
  <si>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</si>
  <si>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</si>
  <si>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</si>
  <si>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</si>
  <si>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</si>
  <si>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</si>
  <si>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</si>
  <si>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</si>
  <si>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</si>
  <si>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</si>
  <si>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</si>
  <si>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</si>
  <si>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</si>
  <si>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</si>
  <si>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</si>
  <si>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</si>
  <si>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</si>
  <si>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</si>
  <si>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</si>
  <si>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</si>
  <si>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</si>
  <si>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</si>
  <si>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</si>
  <si>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</si>
  <si>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</si>
  <si>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</si>
  <si>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</si>
  <si>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</si>
  <si>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</si>
  <si>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</si>
  <si>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</si>
  <si>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</si>
  <si>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</si>
  <si>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</si>
  <si>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</si>
  <si>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</si>
  <si>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</si>
  <si>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</si>
  <si>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</si>
  <si>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</si>
  <si>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</si>
  <si>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</si>
  <si>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</si>
  <si>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</si>
  <si>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</si>
  <si>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</si>
  <si>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</si>
  <si>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</si>
  <si>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</si>
  <si>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</si>
  <si>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</si>
  <si>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</si>
  <si>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</si>
  <si>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</si>
  <si>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</si>
  <si>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</si>
  <si>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</si>
  <si>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</si>
  <si>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</si>
  <si>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</si>
  <si>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</si>
  <si>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</si>
  <si>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</si>
  <si>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</si>
  <si>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</si>
  <si>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</si>
  <si>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</si>
  <si>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</si>
  <si>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</si>
  <si>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</si>
  <si>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</si>
  <si>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</si>
  <si>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</si>
  <si>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</si>
  <si>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</si>
  <si>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</si>
  <si>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</si>
  <si>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</si>
  <si>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</si>
  <si>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</si>
  <si>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</si>
  <si>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</si>
  <si>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</si>
  <si>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</si>
  <si>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</si>
  <si>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</si>
  <si>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</si>
  <si>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</si>
  <si>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</si>
  <si>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</si>
  <si>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</si>
  <si>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</si>
  <si>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</si>
  <si>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</si>
  <si>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</si>
  <si>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</si>
  <si>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</si>
  <si>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</si>
  <si>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</si>
  <si>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</si>
  <si>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</si>
  <si>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</si>
  <si>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</si>
  <si>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</si>
  <si>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</si>
  <si>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</si>
  <si>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</si>
  <si>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</si>
  <si>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</si>
  <si>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</si>
  <si>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</si>
  <si>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</si>
  <si>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</si>
  <si>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</si>
  <si>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</si>
  <si>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</si>
  <si>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</si>
  <si>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</si>
  <si>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</si>
  <si>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</si>
  <si>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</si>
  <si>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</si>
  <si>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</si>
  <si>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</si>
  <si>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</si>
  <si>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</si>
  <si>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</si>
  <si>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</si>
  <si>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</si>
  <si>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</si>
  <si>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</si>
  <si>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</si>
  <si>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</si>
  <si>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</si>
  <si>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</si>
  <si>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</si>
  <si>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</si>
  <si>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</si>
  <si>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</si>
  <si>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</si>
  <si>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</si>
  <si>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</si>
  <si>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</si>
  <si>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</si>
  <si>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</si>
  <si>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</si>
  <si>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</si>
  <si>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</si>
  <si>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</si>
  <si>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</si>
  <si>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</si>
  <si>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</si>
  <si>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</si>
  <si>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</si>
  <si>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</si>
  <si>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</si>
  <si>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</si>
  <si>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</si>
  <si>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</si>
  <si>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</si>
  <si>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</si>
  <si>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</si>
  <si>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</si>
  <si>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</si>
  <si>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</si>
  <si>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</si>
  <si>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</si>
  <si>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</si>
  <si>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</si>
  <si>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</si>
  <si>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</si>
  <si>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</si>
  <si>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</si>
  <si>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</si>
  <si>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</si>
  <si>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</si>
  <si>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</si>
  <si>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</si>
  <si>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</si>
  <si>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</si>
  <si>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</si>
  <si>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</si>
  <si>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</si>
  <si>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</si>
  <si>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</si>
  <si>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</si>
  <si>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</si>
  <si>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</si>
  <si>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</si>
  <si>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</si>
  <si>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</si>
  <si>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</si>
  <si>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</si>
  <si>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</si>
  <si>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</si>
  <si>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</si>
  <si>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</si>
  <si>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</si>
  <si>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</si>
  <si>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</si>
  <si>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</si>
  <si>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</si>
  <si>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</si>
  <si>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</si>
  <si>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</si>
  <si>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</si>
  <si>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</si>
  <si>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</si>
  <si>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</si>
  <si>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</si>
  <si>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</si>
  <si>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</si>
  <si>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</si>
  <si>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</si>
  <si>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</si>
  <si>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</si>
  <si>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</si>
  <si>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</si>
  <si>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</si>
  <si>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</si>
  <si>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</si>
  <si>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</si>
  <si>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</si>
  <si>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</si>
  <si>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</si>
  <si>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</si>
  <si>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</si>
  <si>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</si>
  <si>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</si>
  <si>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</si>
  <si>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</si>
  <si>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</si>
  <si>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</si>
  <si>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</si>
  <si>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</si>
  <si>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</si>
  <si>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</si>
  <si>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</si>
  <si>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</si>
  <si>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</si>
  <si>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</si>
  <si>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</si>
  <si>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</si>
  <si>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</si>
  <si>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</si>
  <si>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</si>
  <si>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</si>
  <si>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</si>
  <si>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</si>
  <si>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</si>
  <si>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</si>
  <si>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</si>
  <si>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</si>
  <si>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</si>
  <si>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</si>
  <si>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</si>
  <si>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</si>
  <si>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</si>
  <si>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</si>
  <si>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</si>
  <si>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</si>
  <si>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</si>
  <si>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</si>
  <si>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</si>
  <si>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</si>
  <si>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</si>
  <si>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</si>
  <si>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</si>
  <si>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</si>
  <si>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</si>
  <si>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</si>
  <si>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</si>
  <si>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</si>
  <si>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</si>
  <si>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</si>
  <si>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</si>
  <si>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</si>
  <si>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</si>
  <si>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</si>
  <si>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</si>
  <si>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</si>
  <si>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</si>
  <si>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</si>
  <si>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</si>
  <si>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</si>
  <si>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</si>
  <si>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</si>
  <si>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</si>
  <si>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</si>
  <si>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</si>
  <si>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</si>
  <si>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</si>
  <si>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</si>
  <si>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</si>
  <si>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</si>
  <si>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</si>
  <si>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</si>
  <si>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</si>
  <si>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</si>
  <si>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</si>
  <si>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</si>
  <si>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</si>
  <si>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</si>
  <si>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</si>
  <si>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</si>
  <si>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</si>
  <si>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</si>
  <si>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</si>
  <si>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</si>
  <si>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</si>
  <si>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</si>
  <si>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</si>
  <si>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</si>
  <si>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</si>
  <si>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</si>
  <si>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</si>
  <si>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</si>
  <si>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</si>
  <si>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</si>
  <si>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</si>
  <si>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</si>
  <si>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</si>
  <si>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</si>
  <si>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</si>
  <si>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</si>
  <si>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</si>
  <si>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</si>
  <si>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</si>
  <si>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</si>
  <si>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</si>
  <si>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</si>
  <si>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</si>
  <si>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</si>
  <si>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</si>
  <si>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</si>
  <si>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</si>
  <si>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</si>
  <si>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</si>
  <si>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</si>
  <si>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</si>
  <si>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</si>
  <si>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</si>
  <si>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</si>
  <si>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</si>
  <si>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</si>
  <si>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</si>
  <si>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</si>
  <si>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</si>
  <si>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</si>
  <si>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</si>
  <si>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</si>
  <si>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</si>
  <si>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</si>
  <si>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</si>
  <si>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</si>
  <si>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</si>
  <si>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</si>
  <si>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</si>
  <si>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</si>
  <si>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</si>
  <si>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</si>
  <si>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</si>
  <si>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</si>
  <si>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</si>
  <si>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</si>
  <si>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</si>
  <si>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</si>
  <si>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</si>
  <si>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</si>
  <si>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</si>
  <si>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</si>
  <si>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</si>
  <si>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</si>
  <si>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</si>
  <si>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</si>
  <si>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</si>
  <si>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</si>
  <si>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</si>
  <si>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</si>
  <si>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</si>
  <si>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</si>
  <si>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</si>
  <si>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</si>
  <si>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</si>
  <si>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</si>
  <si>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</si>
  <si>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</si>
  <si>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</si>
  <si>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</si>
  <si>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</si>
  <si>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</si>
  <si>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</si>
  <si>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</si>
  <si>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</si>
  <si>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</si>
  <si>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</si>
  <si>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</si>
  <si>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</si>
  <si>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</si>
  <si>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</si>
  <si>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</si>
  <si>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</si>
  <si>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</si>
  <si>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</si>
  <si>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</si>
  <si>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</si>
  <si>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</si>
  <si>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</si>
  <si>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</si>
  <si>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</si>
  <si>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</si>
  <si>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</si>
  <si>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</si>
  <si>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</si>
  <si>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</si>
  <si>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</si>
  <si>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</si>
  <si>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</si>
  <si>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</si>
  <si>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</si>
  <si>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</si>
  <si>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</si>
  <si>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</si>
  <si>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</si>
  <si>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</si>
  <si>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</si>
  <si>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</si>
  <si>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</si>
  <si>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</si>
  <si>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</si>
  <si>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</si>
  <si>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</si>
  <si>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</si>
  <si>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</si>
  <si>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</si>
  <si>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</si>
  <si>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</si>
  <si>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</si>
  <si>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</si>
  <si>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</si>
  <si>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</si>
  <si>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</si>
  <si>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</si>
  <si>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</si>
  <si>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</si>
  <si>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</si>
  <si>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</si>
  <si>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</si>
  <si>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</si>
  <si>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</si>
  <si>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</si>
  <si>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</si>
  <si>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</si>
  <si>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</si>
  <si>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</si>
  <si>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</si>
  <si>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</si>
  <si>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</si>
  <si>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</si>
  <si>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</si>
  <si>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</si>
  <si>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</si>
  <si>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</si>
  <si>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</si>
  <si>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</si>
  <si>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</si>
  <si>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</si>
  <si>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</si>
  <si>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</si>
  <si>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</si>
  <si>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</si>
  <si>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</si>
  <si>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</si>
  <si>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</si>
  <si>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</si>
  <si>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</si>
  <si>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</si>
  <si>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</si>
  <si>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</si>
  <si>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</si>
  <si>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</si>
  <si>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</si>
  <si>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</si>
  <si>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</si>
  <si>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</si>
  <si>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</si>
  <si>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</si>
  <si>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</si>
  <si>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</si>
  <si>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</si>
  <si>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</si>
  <si>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</si>
  <si>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</si>
  <si>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</si>
  <si>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</si>
  <si>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</si>
  <si>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</si>
  <si>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</si>
  <si>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</si>
  <si>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</si>
  <si>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</si>
  <si>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</si>
  <si>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</si>
  <si>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</si>
  <si>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</si>
  <si>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</si>
  <si>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</si>
  <si>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</si>
  <si>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</si>
  <si>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</si>
  <si>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</si>
  <si>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</si>
  <si>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</si>
  <si>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</si>
  <si>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</si>
  <si>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</si>
  <si>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</si>
  <si>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</si>
  <si>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</si>
  <si>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</si>
  <si>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</si>
  <si>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</si>
  <si>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</si>
  <si>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</si>
  <si>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</si>
  <si>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</si>
  <si>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</si>
  <si>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</si>
  <si>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</si>
  <si>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</si>
  <si>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</si>
  <si>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</si>
  <si>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</si>
  <si>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</si>
  <si>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</si>
  <si>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</si>
  <si>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</si>
  <si>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</si>
  <si>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</si>
  <si>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</si>
  <si>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</si>
  <si>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</si>
  <si>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</si>
  <si>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</si>
  <si>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</si>
  <si>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</si>
  <si>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</si>
  <si>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</si>
  <si>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</si>
  <si>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</si>
  <si>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</si>
  <si>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</si>
  <si>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</si>
  <si>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</si>
  <si>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</si>
  <si>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</si>
  <si>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</si>
  <si>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</si>
  <si>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</si>
  <si>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</si>
  <si>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</si>
  <si>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</si>
  <si>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</si>
  <si>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</si>
  <si>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</si>
  <si>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</si>
  <si>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</si>
  <si>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</si>
  <si>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</si>
  <si>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</si>
  <si>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</si>
  <si>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</si>
  <si>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</si>
  <si>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</si>
  <si>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</si>
  <si>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</si>
  <si>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</si>
  <si>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</si>
  <si>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</si>
  <si>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</si>
  <si>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</si>
  <si>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</si>
  <si>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</si>
  <si>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</si>
  <si>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</si>
  <si>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</si>
  <si>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</si>
  <si>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</si>
  <si>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</si>
  <si>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</si>
  <si>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</si>
  <si>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</si>
  <si>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</si>
  <si>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</si>
  <si>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</si>
  <si>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</si>
  <si>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</si>
  <si>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</si>
  <si>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</si>
  <si>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</si>
  <si>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</si>
  <si>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</si>
  <si>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</si>
  <si>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</si>
  <si>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</si>
  <si>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</si>
  <si>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</si>
  <si>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</si>
  <si>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</si>
  <si>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</si>
  <si>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</si>
  <si>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</si>
  <si>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</si>
  <si>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</si>
  <si>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</si>
  <si>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</si>
  <si>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</si>
  <si>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</si>
  <si>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</si>
  <si>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</si>
  <si>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</si>
  <si>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</si>
  <si>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</si>
  <si>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</si>
  <si>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</si>
  <si>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</si>
  <si>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</si>
  <si>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</si>
  <si>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</si>
  <si>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</si>
  <si>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</si>
  <si>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</si>
  <si>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</si>
  <si>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</si>
  <si>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</si>
  <si>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</si>
  <si>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</si>
  <si>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</si>
  <si>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</si>
  <si>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</si>
  <si>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</si>
  <si>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</si>
  <si>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</si>
  <si>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</si>
  <si>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</si>
  <si>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</si>
  <si>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</si>
  <si>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</si>
  <si>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</si>
  <si>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</si>
  <si>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</si>
  <si>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</si>
  <si>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</si>
  <si>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</si>
  <si>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</si>
  <si>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</si>
  <si>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</si>
  <si>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</si>
  <si>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</si>
  <si>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</si>
  <si>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</si>
  <si>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</si>
  <si>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</si>
  <si>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</si>
  <si>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</si>
  <si>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</si>
  <si>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</si>
  <si>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</si>
  <si>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</si>
  <si>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</si>
  <si>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</si>
  <si>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</si>
  <si>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</si>
  <si>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</si>
  <si>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</si>
  <si>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</si>
  <si>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</si>
  <si>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</si>
  <si>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</si>
  <si>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</si>
  <si>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</si>
  <si>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</si>
  <si>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</si>
  <si>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</si>
  <si>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</si>
  <si>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</si>
  <si>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</si>
  <si>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</si>
  <si>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</si>
  <si>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</si>
  <si>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</si>
  <si>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</si>
  <si>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</si>
  <si>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</si>
  <si>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</si>
  <si>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</si>
  <si>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</si>
  <si>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</si>
  <si>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</si>
  <si>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</si>
  <si>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</si>
  <si>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</si>
  <si>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</si>
  <si>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</si>
  <si>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</si>
  <si>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</si>
  <si>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</si>
  <si>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</si>
  <si>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</si>
  <si>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</si>
  <si>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</si>
  <si>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</si>
  <si>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</si>
  <si>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</si>
  <si>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</si>
  <si>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</si>
  <si>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</si>
  <si>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</si>
  <si>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</si>
  <si>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</si>
  <si>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</si>
  <si>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</si>
  <si>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</si>
  <si>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</si>
  <si>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</si>
  <si>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</si>
  <si>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</si>
  <si>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</si>
  <si>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</si>
  <si>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</si>
  <si>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</si>
  <si>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</si>
  <si>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</si>
  <si>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</si>
  <si>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</si>
  <si>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</si>
  <si>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</si>
  <si>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</si>
  <si>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</si>
  <si>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</si>
  <si>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</si>
  <si>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</si>
  <si>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</si>
  <si>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</si>
  <si>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</si>
  <si>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</si>
  <si>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</si>
  <si>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</si>
  <si>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</si>
  <si>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</si>
  <si>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</si>
  <si>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</si>
  <si>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</si>
  <si>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</si>
  <si>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</si>
  <si>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</si>
  <si>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</si>
  <si>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</si>
  <si>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</si>
  <si>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</si>
  <si>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</si>
  <si>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</si>
  <si>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</si>
  <si>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</si>
  <si>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</si>
  <si>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</si>
  <si>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</si>
  <si>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</si>
  <si>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</si>
  <si>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</si>
  <si>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</si>
  <si>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</si>
  <si>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</si>
  <si>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</si>
  <si>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</si>
  <si>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</si>
  <si>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</si>
  <si>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</si>
  <si>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</si>
  <si>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</si>
  <si>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</si>
  <si>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</si>
  <si>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</si>
  <si>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</si>
  <si>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</si>
  <si>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</si>
  <si>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</si>
  <si>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</si>
  <si>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</si>
  <si>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</si>
  <si>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</si>
  <si>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</si>
  <si>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</si>
  <si>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</si>
  <si>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</si>
  <si>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</si>
  <si>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</si>
  <si>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</si>
  <si>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</si>
  <si>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</si>
  <si>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</si>
  <si>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</si>
  <si>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</si>
  <si>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</si>
  <si>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</si>
  <si>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</si>
  <si>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</si>
  <si>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</si>
  <si>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</si>
  <si>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</si>
  <si>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</si>
  <si>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</si>
  <si>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</si>
  <si>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</si>
  <si>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</si>
  <si>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</si>
  <si>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</si>
  <si>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</si>
  <si>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</si>
  <si>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</si>
  <si>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</si>
  <si>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</si>
  <si>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</si>
  <si>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</si>
  <si>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</si>
  <si>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</si>
  <si>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</si>
  <si>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</si>
  <si>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</si>
  <si>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</si>
  <si>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</si>
  <si>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</si>
  <si>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</si>
  <si>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</si>
  <si>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</si>
  <si>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</si>
  <si>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</si>
  <si>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</si>
  <si>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</si>
  <si>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</si>
  <si>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</si>
  <si>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</si>
  <si>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</si>
  <si>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</si>
  <si>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</si>
  <si>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</si>
  <si>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</si>
  <si>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</si>
  <si>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</si>
  <si>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</si>
  <si>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</si>
  <si>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</si>
  <si>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</si>
  <si>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</si>
  <si>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</si>
  <si>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</si>
  <si>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</si>
  <si>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</si>
  <si>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</si>
  <si>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</si>
  <si>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</si>
  <si>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</si>
  <si>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</si>
  <si>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</si>
  <si>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</si>
  <si>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</si>
  <si>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</si>
  <si>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</si>
  <si>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</si>
  <si>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</si>
  <si>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</si>
  <si>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</si>
  <si>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</si>
  <si>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</si>
  <si>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</si>
  <si>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</si>
  <si>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</si>
  <si>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</si>
  <si>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</si>
  <si>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</si>
  <si>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</si>
  <si>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</si>
  <si>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</si>
  <si>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</si>
  <si>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</si>
  <si>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</si>
  <si>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</si>
  <si>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</si>
  <si>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</si>
  <si>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</si>
  <si>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</si>
  <si>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</si>
  <si>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</si>
  <si>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</si>
  <si>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</si>
  <si>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</si>
  <si>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</si>
  <si>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</si>
  <si>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</si>
  <si>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</si>
  <si>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</si>
  <si>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</si>
  <si>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</si>
  <si>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</si>
  <si>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</si>
  <si>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</si>
  <si>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</si>
  <si>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</si>
  <si>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</si>
  <si>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</si>
  <si>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</si>
  <si>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</si>
  <si>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</si>
  <si>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</si>
  <si>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</si>
  <si>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</si>
  <si>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</si>
  <si>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</si>
  <si>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</si>
  <si>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</si>
  <si>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</si>
  <si>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</si>
  <si>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</si>
  <si>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</si>
  <si>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</si>
  <si>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</si>
  <si>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</si>
  <si>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</si>
  <si>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</si>
  <si>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</si>
  <si>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</si>
  <si>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</si>
  <si>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</si>
  <si>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</si>
  <si>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</si>
  <si>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</si>
  <si>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</si>
  <si>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</si>
  <si>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</si>
  <si>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</si>
  <si>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</si>
  <si>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</si>
  <si>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</si>
  <si>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</si>
  <si>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</si>
  <si>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</si>
  <si>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</si>
  <si>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</si>
  <si>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</si>
  <si>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</si>
  <si>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</si>
  <si>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</si>
  <si>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</si>
  <si>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</si>
  <si>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</si>
  <si>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</si>
  <si>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</si>
  <si>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</si>
  <si>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</si>
  <si>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</si>
  <si>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</si>
  <si>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</si>
  <si>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</si>
  <si>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</si>
  <si>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</si>
  <si>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</si>
  <si>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</si>
  <si>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</si>
  <si>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</si>
  <si>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</si>
  <si>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</si>
  <si>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</si>
  <si>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</si>
  <si>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</si>
  <si>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</si>
  <si>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</si>
  <si>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</si>
  <si>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</si>
  <si>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</si>
  <si>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</si>
  <si>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</si>
  <si>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</si>
  <si>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</si>
  <si>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</si>
  <si>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</si>
  <si>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</si>
  <si>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</si>
  <si>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</si>
  <si>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</si>
  <si>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</si>
  <si>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</si>
  <si>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</si>
  <si>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</si>
  <si>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</si>
  <si>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</si>
  <si>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</si>
  <si>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</si>
  <si>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</si>
  <si>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</si>
  <si>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</si>
  <si>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</si>
  <si>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</si>
  <si>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</si>
  <si>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</si>
  <si>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</si>
  <si>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</si>
  <si>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</si>
  <si>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</si>
  <si>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</si>
  <si>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</si>
  <si>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</si>
  <si>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</si>
  <si>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</si>
  <si>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</si>
  <si>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</si>
  <si>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</si>
  <si>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</si>
  <si>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</si>
  <si>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</si>
  <si>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</si>
  <si>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</si>
  <si>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</si>
  <si>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</si>
  <si>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</si>
  <si>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</si>
  <si>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</si>
  <si>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</si>
  <si>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</si>
  <si>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</si>
  <si>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</si>
  <si>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</si>
  <si>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</si>
  <si>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</si>
  <si>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</si>
  <si>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</si>
  <si>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</si>
  <si>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</si>
  <si>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</si>
  <si>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</si>
  <si>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</si>
  <si>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</si>
  <si>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</si>
  <si>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</si>
  <si>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</si>
  <si>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</si>
  <si>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</si>
  <si>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</si>
  <si>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</si>
  <si>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</si>
  <si>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</si>
  <si>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</si>
  <si>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</si>
  <si>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</si>
  <si>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</si>
  <si>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</si>
  <si>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</si>
  <si>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</si>
  <si>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</si>
  <si>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</si>
  <si>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</si>
  <si>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</si>
  <si>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</si>
  <si>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</si>
  <si>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</si>
  <si>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</si>
  <si>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</si>
  <si>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</si>
  <si>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</si>
  <si>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</si>
  <si>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</si>
  <si>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</si>
  <si>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</si>
  <si>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</si>
  <si>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</si>
  <si>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</si>
  <si>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</si>
  <si>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</si>
  <si>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</si>
  <si>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</si>
  <si>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</si>
  <si>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</si>
  <si>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</si>
  <si>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</si>
  <si>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</si>
  <si>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</si>
  <si>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</si>
  <si>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</si>
  <si>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</si>
  <si>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</si>
  <si>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</si>
  <si>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</si>
  <si>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</si>
  <si>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</si>
  <si>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</si>
  <si>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</si>
  <si>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</si>
  <si>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</si>
  <si>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</si>
  <si>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</si>
  <si>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</si>
  <si>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</si>
  <si>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</si>
  <si>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</si>
  <si>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</si>
  <si>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</si>
  <si>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</si>
  <si>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</si>
  <si>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</si>
  <si>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</si>
  <si>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</si>
  <si>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</si>
  <si>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</si>
  <si>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</si>
  <si>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</si>
  <si>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</si>
  <si>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</si>
  <si>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</si>
  <si>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</si>
  <si>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</si>
  <si>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</si>
  <si>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</si>
  <si>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</si>
  <si>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</si>
  <si>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</si>
  <si>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</si>
  <si>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</si>
  <si>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</si>
  <si>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</si>
  <si>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</si>
  <si>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</si>
  <si>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</si>
  <si>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</si>
  <si>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</si>
  <si>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</si>
  <si>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</si>
  <si>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</si>
  <si>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</si>
  <si>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</si>
  <si>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</si>
  <si>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</si>
  <si>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</si>
  <si>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</si>
  <si>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</si>
  <si>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</si>
  <si>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</si>
  <si>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</si>
  <si>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</si>
  <si>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</si>
  <si>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</si>
  <si>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</si>
  <si>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</si>
  <si>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</si>
  <si>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</si>
  <si>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</si>
  <si>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</si>
  <si>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</si>
  <si>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</si>
  <si>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</si>
  <si>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</si>
  <si>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</si>
  <si>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</si>
  <si>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</si>
  <si>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</si>
  <si>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</si>
  <si>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</si>
  <si>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</si>
  <si>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</si>
  <si>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</si>
  <si>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</si>
  <si>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</si>
  <si>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</si>
  <si>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</si>
  <si>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</si>
  <si>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</si>
  <si>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</si>
  <si>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</si>
  <si>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</si>
  <si>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</si>
  <si>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</si>
  <si>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</si>
  <si>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</si>
  <si>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</si>
  <si>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</si>
  <si>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</si>
  <si>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</si>
  <si>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</si>
  <si>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</si>
  <si>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</si>
  <si>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</si>
  <si>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</si>
  <si>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</si>
  <si>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</si>
  <si>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</si>
  <si>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</si>
  <si>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</si>
  <si>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</si>
  <si>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</si>
  <si>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</si>
  <si>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</si>
  <si>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</si>
  <si>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</si>
  <si>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</si>
  <si>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</si>
  <si>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</si>
  <si>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</si>
  <si>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</si>
  <si>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</si>
  <si>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</si>
  <si>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</si>
  <si>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</si>
  <si>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</si>
  <si>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</si>
  <si>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</si>
  <si>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</si>
  <si>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</si>
  <si>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</si>
  <si>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</si>
  <si>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</si>
  <si>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</si>
  <si>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</si>
  <si>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</si>
  <si>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</si>
  <si>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</si>
  <si>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</si>
  <si>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</si>
  <si>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</si>
  <si>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</si>
  <si>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</si>
  <si>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</si>
  <si>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</si>
  <si>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</si>
  <si>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</si>
  <si>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</si>
  <si>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</si>
  <si>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</si>
  <si>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</si>
  <si>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</si>
  <si>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</si>
  <si>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</si>
  <si>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</si>
  <si>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</si>
  <si>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</si>
  <si>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</si>
  <si>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</si>
  <si>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</si>
  <si>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</si>
  <si>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</si>
  <si>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</si>
  <si>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</si>
  <si>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</si>
  <si>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</si>
  <si>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</si>
  <si>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</si>
  <si>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</si>
  <si>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</si>
  <si>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</si>
  <si>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</si>
  <si>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</si>
  <si>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</si>
  <si>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</si>
  <si>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</si>
  <si>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</si>
  <si>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</si>
  <si>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</si>
  <si>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</si>
  <si>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</si>
  <si>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</si>
  <si>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</si>
  <si>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</si>
  <si>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</si>
  <si>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</si>
  <si>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</si>
  <si>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</si>
  <si>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</si>
  <si>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</si>
  <si>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</si>
  <si>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</si>
  <si>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</si>
  <si>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</si>
  <si>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</si>
  <si>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</si>
  <si>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</si>
  <si>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</si>
  <si>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</si>
  <si>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</si>
  <si>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</si>
  <si>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</si>
  <si>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</si>
  <si>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</si>
  <si>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</si>
  <si>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</si>
  <si>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</si>
  <si>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</si>
  <si>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</si>
  <si>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</si>
  <si>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</si>
  <si>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</si>
  <si>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</si>
  <si>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</si>
  <si>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</si>
  <si>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</si>
  <si>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</si>
  <si>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</si>
  <si>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</si>
  <si>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</si>
  <si>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</si>
  <si>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</si>
  <si>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</si>
  <si>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</si>
  <si>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</si>
  <si>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</si>
  <si>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</si>
  <si>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</si>
  <si>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</si>
  <si>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</si>
  <si>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</si>
  <si>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</si>
  <si>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</si>
  <si>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</si>
  <si>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</si>
  <si>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</si>
  <si>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</si>
  <si>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</si>
  <si>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</si>
  <si>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</si>
  <si>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</si>
  <si>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</si>
  <si>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</si>
  <si>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</si>
  <si>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</si>
  <si>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</si>
  <si>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</si>
  <si>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</si>
  <si>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</si>
  <si>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</si>
  <si>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</si>
  <si>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</si>
  <si>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</si>
  <si>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</si>
  <si>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</si>
  <si>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</si>
  <si>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</si>
  <si>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</si>
  <si>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</si>
  <si>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</si>
  <si>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</si>
  <si>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</si>
  <si>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</si>
  <si>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</si>
  <si>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</si>
  <si>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</si>
  <si>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</si>
  <si>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</si>
  <si>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</si>
  <si>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</si>
  <si>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</si>
  <si>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</si>
  <si>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</si>
  <si>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</si>
  <si>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</si>
  <si>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</si>
  <si>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</si>
  <si>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</si>
  <si>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</si>
  <si>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</si>
  <si>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</si>
  <si>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</si>
  <si>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</si>
  <si>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</si>
  <si>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</si>
  <si>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</si>
  <si>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</si>
  <si>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</si>
  <si>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</si>
  <si>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</si>
  <si>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</si>
  <si>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</si>
  <si>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</si>
  <si>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</si>
  <si>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</si>
  <si>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</si>
  <si>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</si>
  <si>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</si>
  <si>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</si>
  <si>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</si>
  <si>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</si>
  <si>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</si>
  <si>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</si>
  <si>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</si>
  <si>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</si>
  <si>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</si>
  <si>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</si>
  <si>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</si>
  <si>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</si>
  <si>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</si>
  <si>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</si>
  <si>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</si>
  <si>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</si>
  <si>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</si>
  <si>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</si>
  <si>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</si>
  <si>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</si>
  <si>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</si>
  <si>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</si>
  <si>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</si>
  <si>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</si>
  <si>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</si>
  <si>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</si>
  <si>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</si>
  <si>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</si>
  <si>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</si>
  <si>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</si>
  <si>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</si>
  <si>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</si>
  <si>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</si>
  <si>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</si>
  <si>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</si>
  <si>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</si>
  <si>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</si>
  <si>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</si>
  <si>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</si>
  <si>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</si>
  <si>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</si>
  <si>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</si>
  <si>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</si>
  <si>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</si>
  <si>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</si>
  <si>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</si>
  <si>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</si>
  <si>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</si>
  <si>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</si>
  <si>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</si>
  <si>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</si>
  <si>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</si>
  <si>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</si>
  <si>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</si>
  <si>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</si>
  <si>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</si>
  <si>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</si>
  <si>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</si>
  <si>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</si>
  <si>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</si>
  <si>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</si>
  <si>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</si>
  <si>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</si>
  <si>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</si>
  <si>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</si>
  <si>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</si>
  <si>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</si>
  <si>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</si>
  <si>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</si>
  <si>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</si>
  <si>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</si>
  <si>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</si>
  <si>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</si>
  <si>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</si>
  <si>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</si>
  <si>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</si>
  <si>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</si>
  <si>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</si>
  <si>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</si>
  <si>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</si>
  <si>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</si>
  <si>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</si>
  <si>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</si>
  <si>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</si>
  <si>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</si>
  <si>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</si>
  <si>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</si>
  <si>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</si>
  <si>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</si>
  <si>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</si>
  <si>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</si>
  <si>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</si>
  <si>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</si>
  <si>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</si>
  <si>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</si>
  <si>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</si>
  <si>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</si>
  <si>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</si>
  <si>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</si>
  <si>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</si>
  <si>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</si>
  <si>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</si>
  <si>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</si>
  <si>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</si>
  <si>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</si>
  <si>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</si>
  <si>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</si>
  <si>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</si>
  <si>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</si>
  <si>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</si>
  <si>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</si>
  <si>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</si>
  <si>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</si>
  <si>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</si>
  <si>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</si>
  <si>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</si>
  <si>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</si>
  <si>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</si>
  <si>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</si>
  <si>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</si>
  <si>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</si>
  <si>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</si>
  <si>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</si>
  <si>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</si>
  <si>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</si>
  <si>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</si>
  <si>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</si>
  <si>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</si>
  <si>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</si>
  <si>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</si>
  <si>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</si>
  <si>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</si>
  <si>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</si>
  <si>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</si>
  <si>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</si>
  <si>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</si>
  <si>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</si>
  <si>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</si>
  <si>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</si>
  <si>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</si>
  <si>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</si>
  <si>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</si>
  <si>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</si>
  <si>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</si>
  <si>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</si>
  <si>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</si>
  <si>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</si>
  <si>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</si>
  <si>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</si>
  <si>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</si>
  <si>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</si>
  <si>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</si>
  <si>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</si>
  <si>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</si>
  <si>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</si>
  <si>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</si>
  <si>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</si>
  <si>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</si>
  <si>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</si>
  <si>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</si>
  <si>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</si>
  <si>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</si>
  <si>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</si>
  <si>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</si>
  <si>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</si>
  <si>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</si>
  <si>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</si>
  <si>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</si>
  <si>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</si>
  <si>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</si>
  <si>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</si>
  <si>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</si>
  <si>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</si>
  <si>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</si>
  <si>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</si>
  <si>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</si>
  <si>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</si>
  <si>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</si>
  <si>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</si>
  <si>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</si>
  <si>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</si>
  <si>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</si>
  <si>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</si>
  <si>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</si>
  <si>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</si>
  <si>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</si>
  <si>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</si>
  <si>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</si>
  <si>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</si>
  <si>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</si>
  <si>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</si>
  <si>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</si>
  <si>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</si>
  <si>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</si>
  <si>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</si>
  <si>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</si>
  <si>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</si>
  <si>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</si>
  <si>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</si>
  <si>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</si>
  <si>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</si>
  <si>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</si>
  <si>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</si>
  <si>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</si>
  <si>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</si>
  <si>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</si>
  <si>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</si>
  <si>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</si>
  <si>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</si>
  <si>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</si>
  <si>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</si>
  <si>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</si>
  <si>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</si>
  <si>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</si>
  <si>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</si>
  <si>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</si>
  <si>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</si>
  <si>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</si>
  <si>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</si>
  <si>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</si>
  <si>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</si>
  <si>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</si>
  <si>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</si>
  <si>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</si>
  <si>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</si>
  <si>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</si>
  <si>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</si>
  <si>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</si>
  <si>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</si>
  <si>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</si>
  <si>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</si>
  <si>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</si>
  <si>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</si>
  <si>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</si>
  <si>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</si>
  <si>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</si>
  <si>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</si>
  <si>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</si>
  <si>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</si>
  <si>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</si>
  <si>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</si>
  <si>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</si>
  <si>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</si>
  <si>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</si>
  <si>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</si>
  <si>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</si>
  <si>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</si>
  <si>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</si>
  <si>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</si>
  <si>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</si>
  <si>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</si>
  <si>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</si>
  <si>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</si>
  <si>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</si>
  <si>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</si>
  <si>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</si>
  <si>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</si>
  <si>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</si>
  <si>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</si>
  <si>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</si>
  <si>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</si>
  <si>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</si>
  <si>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</si>
  <si>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</si>
  <si>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</si>
  <si>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</si>
  <si>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</si>
  <si>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</si>
  <si>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</si>
  <si>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</si>
  <si>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</si>
  <si>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</si>
  <si>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</si>
  <si>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</si>
  <si>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</si>
  <si>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</si>
  <si>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</si>
  <si>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</si>
  <si>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</si>
  <si>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</si>
  <si>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</si>
  <si>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</si>
  <si>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</si>
  <si>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</si>
  <si>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</si>
  <si>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</si>
  <si>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</si>
  <si>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</si>
  <si>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</si>
  <si>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</si>
  <si>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</si>
  <si>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</si>
  <si>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</si>
  <si>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</si>
  <si>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</si>
  <si>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</si>
  <si>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</si>
  <si>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</si>
  <si>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</si>
  <si>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</si>
  <si>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</si>
  <si>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</si>
  <si>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</si>
  <si>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</si>
  <si>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</si>
  <si>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</si>
  <si>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</si>
  <si>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</si>
  <si>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</si>
  <si>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</si>
  <si>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</si>
  <si>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</si>
  <si>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</si>
  <si>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</si>
  <si>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</si>
  <si>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</si>
  <si>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</si>
  <si>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</si>
  <si>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</si>
  <si>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</si>
  <si>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</si>
  <si>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</si>
  <si>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</si>
  <si>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</si>
  <si>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</si>
  <si>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</si>
  <si>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</si>
  <si>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</si>
  <si>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</si>
  <si>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</si>
  <si>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</si>
  <si>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</si>
  <si>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</si>
  <si>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</si>
  <si>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</si>
  <si>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</si>
  <si>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</si>
  <si>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</si>
  <si>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</si>
  <si>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</si>
  <si>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</si>
  <si>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</si>
  <si>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</si>
  <si>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</si>
  <si>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</si>
  <si>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</si>
  <si>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</si>
  <si>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</si>
  <si>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</si>
  <si>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</si>
  <si>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</si>
  <si>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</si>
  <si>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</si>
  <si>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</si>
  <si>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</si>
  <si>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</si>
  <si>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</si>
  <si>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</si>
  <si>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</si>
  <si>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</si>
  <si>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</si>
  <si>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</si>
  <si>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</si>
  <si>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</si>
  <si>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</si>
  <si>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</si>
  <si>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</si>
  <si>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</si>
  <si>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</si>
  <si>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</si>
  <si>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</si>
  <si>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</si>
  <si>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</si>
  <si>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</si>
  <si>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</si>
  <si>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</si>
  <si>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</si>
  <si>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</si>
  <si>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</si>
  <si>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</si>
  <si>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</si>
  <si>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</si>
  <si>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</si>
  <si>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</si>
  <si>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</si>
  <si>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</si>
  <si>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</si>
  <si>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</si>
  <si>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</si>
  <si>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</si>
  <si>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</si>
  <si>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</si>
  <si>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</si>
  <si>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</si>
  <si>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</si>
  <si>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</si>
  <si>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</si>
  <si>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</si>
  <si>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</si>
  <si>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</si>
  <si>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</si>
  <si>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</si>
  <si>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</si>
  <si>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</si>
  <si>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</si>
  <si>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</si>
  <si>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</si>
  <si>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</si>
  <si>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</si>
  <si>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</si>
  <si>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</si>
  <si>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</si>
  <si>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</si>
  <si>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</si>
  <si>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</si>
  <si>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</si>
  <si>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</si>
  <si>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</si>
  <si>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</si>
  <si>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</si>
  <si>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</si>
  <si>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</si>
  <si>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</si>
  <si>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</si>
  <si>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</si>
  <si>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</si>
  <si>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</si>
  <si>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</si>
  <si>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</si>
  <si>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</si>
  <si>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</si>
  <si>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</si>
  <si>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</si>
  <si>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</si>
  <si>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</si>
  <si>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</si>
  <si>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</si>
  <si>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</si>
  <si>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</si>
  <si>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</si>
  <si>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</si>
  <si>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</si>
  <si>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</si>
  <si>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</si>
  <si>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</si>
  <si>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</si>
  <si>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</si>
  <si>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</si>
  <si>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</si>
  <si>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</si>
  <si>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</si>
  <si>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</si>
  <si>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</si>
  <si>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</si>
  <si>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</si>
  <si>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</si>
  <si>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</si>
  <si>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</si>
  <si>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</si>
  <si>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</si>
  <si>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</si>
  <si>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</si>
  <si>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</si>
  <si>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</si>
  <si>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</si>
  <si>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</si>
  <si>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</si>
  <si>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</si>
  <si>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</si>
  <si>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</si>
  <si>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</si>
  <si>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</si>
  <si>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</si>
  <si>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</si>
  <si>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</si>
  <si>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</si>
  <si>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</si>
  <si>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</si>
  <si>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</si>
  <si>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</si>
  <si>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</si>
  <si>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</si>
  <si>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</si>
  <si>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</si>
  <si>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</si>
  <si>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</si>
  <si>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</si>
  <si>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</si>
  <si>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</si>
  <si>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</si>
  <si>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</si>
  <si>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</si>
  <si>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</si>
  <si>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</si>
  <si>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</si>
  <si>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</si>
  <si>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</si>
  <si>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</si>
  <si>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</si>
  <si>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</si>
  <si>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</si>
  <si>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</si>
  <si>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</si>
  <si>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</si>
  <si>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</si>
  <si>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</si>
  <si>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</si>
  <si>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</si>
  <si>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</si>
  <si>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</si>
  <si>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</si>
  <si>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</si>
  <si>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</si>
  <si>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</si>
  <si>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</si>
  <si>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</si>
  <si>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</si>
  <si>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</si>
  <si>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</si>
  <si>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</si>
  <si>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</si>
  <si>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</si>
  <si>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</si>
  <si>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</si>
  <si>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</si>
  <si>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</si>
  <si>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</si>
  <si>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</si>
  <si>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</si>
  <si>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</si>
  <si>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</si>
  <si>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</si>
  <si>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</si>
  <si>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</si>
  <si>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</si>
  <si>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</si>
  <si>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</si>
  <si>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</si>
  <si>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</si>
  <si>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</si>
  <si>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</si>
  <si>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</si>
  <si>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</si>
  <si>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</si>
  <si>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</si>
  <si>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</si>
  <si>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</si>
  <si>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</si>
  <si>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</si>
  <si>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</si>
  <si>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</si>
  <si>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</si>
  <si>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</si>
  <si>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</si>
  <si>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</si>
  <si>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</si>
  <si>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</si>
  <si>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</si>
  <si>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</si>
  <si>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</si>
  <si>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</si>
  <si>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</si>
  <si>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</si>
  <si>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</si>
  <si>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</si>
  <si>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</si>
  <si>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</si>
  <si>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</si>
  <si>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</si>
  <si>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</si>
  <si>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</si>
  <si>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</si>
  <si>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</si>
  <si>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</si>
  <si>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</si>
  <si>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</si>
  <si>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</si>
  <si>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</si>
  <si>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</si>
  <si>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</si>
  <si>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</si>
  <si>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</si>
  <si>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</si>
  <si>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</si>
  <si>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</si>
  <si>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</si>
  <si>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</si>
  <si>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</si>
  <si>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</si>
  <si>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</si>
  <si>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</si>
  <si>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</si>
  <si>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</si>
  <si>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</si>
  <si>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</si>
  <si>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</si>
  <si>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</si>
  <si>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</si>
  <si>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</si>
  <si>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</si>
  <si>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</si>
  <si>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</si>
  <si>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</si>
  <si>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</si>
  <si>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</si>
  <si>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</si>
  <si>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</si>
  <si>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</si>
  <si>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</si>
  <si>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</si>
  <si>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</si>
  <si>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</si>
  <si>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</si>
  <si>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</si>
  <si>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</si>
  <si>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</si>
  <si>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</si>
  <si>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</si>
  <si>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</si>
  <si>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</si>
  <si>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</si>
  <si>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</si>
  <si>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</si>
  <si>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</si>
  <si>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</si>
  <si>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</si>
  <si>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</si>
  <si>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</si>
  <si>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</si>
  <si>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</si>
  <si>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</si>
  <si>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</si>
  <si>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</si>
  <si>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</si>
  <si>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</si>
  <si>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</si>
  <si>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</si>
  <si>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</si>
  <si>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</si>
  <si>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</si>
  <si>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</si>
  <si>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</si>
  <si>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</si>
  <si>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</si>
  <si>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</si>
  <si>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</si>
  <si>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</si>
  <si>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</si>
  <si>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</si>
  <si>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</si>
  <si>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</si>
  <si>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</si>
  <si>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</si>
  <si>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</si>
  <si>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</si>
  <si>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</si>
  <si>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</si>
  <si>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</si>
  <si>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</si>
  <si>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</si>
  <si>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</si>
  <si>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</si>
  <si>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</si>
  <si>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</si>
  <si>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</si>
  <si>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</si>
  <si>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</si>
  <si>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</si>
  <si>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</si>
  <si>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</si>
  <si>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</si>
  <si>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</si>
  <si>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</si>
  <si>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</si>
  <si>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</si>
  <si>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</si>
  <si>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</si>
  <si>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</si>
  <si>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</si>
  <si>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</si>
  <si>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</si>
  <si>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</si>
  <si>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</si>
  <si>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</si>
  <si>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</si>
  <si>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</si>
  <si>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</si>
  <si>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</si>
  <si>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</si>
  <si>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</si>
  <si>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</si>
  <si>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</si>
  <si>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</si>
  <si>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</si>
  <si>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</si>
  <si>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</si>
  <si>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</si>
  <si>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</si>
  <si>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</si>
  <si>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</si>
  <si>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</si>
  <si>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</si>
  <si>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</si>
  <si>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</si>
  <si>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</si>
  <si>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</si>
  <si>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</si>
  <si>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</si>
  <si>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</si>
  <si>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</si>
  <si>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</si>
  <si>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</si>
  <si>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</si>
  <si>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</si>
  <si>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</si>
  <si>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</si>
  <si>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</si>
  <si>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</si>
  <si>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</si>
  <si>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</si>
  <si>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</si>
  <si>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</si>
  <si>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</si>
  <si>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</si>
  <si>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</si>
  <si>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</si>
  <si>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</si>
  <si>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</si>
  <si>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</si>
  <si>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</si>
  <si>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</si>
  <si>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</si>
  <si>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</si>
  <si>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</si>
  <si>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</si>
  <si>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</si>
  <si>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</si>
  <si>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</si>
  <si>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</si>
  <si>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</si>
  <si>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</si>
  <si>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</si>
  <si>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</si>
  <si>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</si>
  <si>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</si>
  <si>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</si>
  <si>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</si>
  <si>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</si>
  <si>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</si>
  <si>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</si>
  <si>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</si>
  <si>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</si>
  <si>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</si>
  <si>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</si>
  <si>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</si>
  <si>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</si>
  <si>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</si>
  <si>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</si>
  <si>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</si>
  <si>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</si>
  <si>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</si>
  <si>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</si>
  <si>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</si>
  <si>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</si>
  <si>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</si>
  <si>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</si>
  <si>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</si>
  <si>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</si>
  <si>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</si>
  <si>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</si>
  <si>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</si>
  <si>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</si>
  <si>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</si>
  <si>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</si>
  <si>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</si>
  <si>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</si>
  <si>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</si>
  <si>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</si>
  <si>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</si>
  <si>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</si>
  <si>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</si>
  <si>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</si>
  <si>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</si>
  <si>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</si>
  <si>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</si>
  <si>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</si>
  <si>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</si>
  <si>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</si>
  <si>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</si>
  <si>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</si>
  <si>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</si>
  <si>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</si>
  <si>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</si>
  <si>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</si>
  <si>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</si>
  <si>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</si>
  <si>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</si>
  <si>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</si>
  <si>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</si>
  <si>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</si>
  <si>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</si>
  <si>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</si>
  <si>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</si>
  <si>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</si>
  <si>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</si>
  <si>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</si>
  <si>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</si>
  <si>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</si>
  <si>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</si>
  <si>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</si>
  <si>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</si>
  <si>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</si>
  <si>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</si>
  <si>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</si>
  <si>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</si>
  <si>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</si>
  <si>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</si>
  <si>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</si>
  <si>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</si>
  <si>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</si>
  <si>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</si>
  <si>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</si>
  <si>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</si>
  <si>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</si>
  <si>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</si>
  <si>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</si>
  <si>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</si>
  <si>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</si>
  <si>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</si>
  <si>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</si>
  <si>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</si>
  <si>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</si>
  <si>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</si>
  <si>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</si>
  <si>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</si>
  <si>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</si>
  <si>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</si>
  <si>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</si>
  <si>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</si>
  <si>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</si>
  <si>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</si>
  <si>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</si>
  <si>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</si>
  <si>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</si>
  <si>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</si>
  <si>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</si>
  <si>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</si>
  <si>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</si>
  <si>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</si>
  <si>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</si>
  <si>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</si>
  <si>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</si>
  <si>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</si>
  <si>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</si>
  <si>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</si>
  <si>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</si>
  <si>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</si>
  <si>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</si>
  <si>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</si>
  <si>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</si>
  <si>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</si>
  <si>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</si>
  <si>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</si>
  <si>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</si>
  <si>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</si>
  <si>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</si>
  <si>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</si>
  <si>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</si>
  <si>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</si>
  <si>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</si>
  <si>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</si>
  <si>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</si>
  <si>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</si>
  <si>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</si>
  <si>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</si>
  <si>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</si>
  <si>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</si>
  <si>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</si>
  <si>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</si>
  <si>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</si>
  <si>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</si>
  <si>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</si>
  <si>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</si>
  <si>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</si>
  <si>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</si>
  <si>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</si>
  <si>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</si>
  <si>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</si>
  <si>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</si>
  <si>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</si>
  <si>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</si>
  <si>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</si>
  <si>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</si>
  <si>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</si>
  <si>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</si>
  <si>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</si>
  <si>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</si>
  <si>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</si>
  <si>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</si>
  <si>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</si>
  <si>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</si>
  <si>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</si>
  <si>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</si>
  <si>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</si>
  <si>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</si>
  <si>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</si>
  <si>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</si>
  <si>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</si>
  <si>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</si>
  <si>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</si>
  <si>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</si>
  <si>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</si>
  <si>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</si>
  <si>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</si>
  <si>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</si>
  <si>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</si>
  <si>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</si>
  <si>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</si>
  <si>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</si>
  <si>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</si>
  <si>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</si>
  <si>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</si>
  <si>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</si>
  <si>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</si>
  <si>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</si>
  <si>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</si>
  <si>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</si>
  <si>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</si>
  <si>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</si>
  <si>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</si>
  <si>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</si>
  <si>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</si>
  <si>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</si>
  <si>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</si>
  <si>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</si>
  <si>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</si>
  <si>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</si>
  <si>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</si>
  <si>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</si>
  <si>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</si>
  <si>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</si>
  <si>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</si>
  <si>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</si>
  <si>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</si>
  <si>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</si>
  <si>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</si>
  <si>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</si>
  <si>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</si>
  <si>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</si>
  <si>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</si>
  <si>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</si>
  <si>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</si>
  <si>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</si>
  <si>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</si>
  <si>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</si>
  <si>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</si>
  <si>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</si>
  <si>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</si>
  <si>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</si>
  <si>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</si>
  <si>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</si>
  <si>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</si>
  <si>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</si>
  <si>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</si>
  <si>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</si>
  <si>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</si>
  <si>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</si>
  <si>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</si>
  <si>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</si>
  <si>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</si>
  <si>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</si>
  <si>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</si>
  <si>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</si>
  <si>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</si>
  <si>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</si>
  <si>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</si>
  <si>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</si>
  <si>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</si>
  <si>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</si>
  <si>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</si>
  <si>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</si>
  <si>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</si>
  <si>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</si>
  <si>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</si>
  <si>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</si>
  <si>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</si>
  <si>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</si>
  <si>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</si>
  <si>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</si>
  <si>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</si>
  <si>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</si>
  <si>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</si>
  <si>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</si>
  <si>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</si>
  <si>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</si>
  <si>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</si>
  <si>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</si>
  <si>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</si>
  <si>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</si>
  <si>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</si>
  <si>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</si>
  <si>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</si>
  <si>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</si>
  <si>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</si>
  <si>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</si>
  <si>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</si>
  <si>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</si>
  <si>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</si>
  <si>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</si>
  <si>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</si>
  <si>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</si>
  <si>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</si>
  <si>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</si>
  <si>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</si>
  <si>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</si>
  <si>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</si>
  <si>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</si>
  <si>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</si>
  <si>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</si>
  <si>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</si>
  <si>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</si>
  <si>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</si>
  <si>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</si>
  <si>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</si>
  <si>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</si>
  <si>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</si>
  <si>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</si>
  <si>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</si>
  <si>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</si>
  <si>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</si>
  <si>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</si>
  <si>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</si>
  <si>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</si>
  <si>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</si>
  <si>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</si>
  <si>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</si>
  <si>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</si>
  <si>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</si>
  <si>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</si>
  <si>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</si>
  <si>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</si>
  <si>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</si>
  <si>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</si>
  <si>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</si>
  <si>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</si>
  <si>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</si>
  <si>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</si>
  <si>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</si>
  <si>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</si>
  <si>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</si>
  <si>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</si>
  <si>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</si>
  <si>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</si>
  <si>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</si>
  <si>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</si>
  <si>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</si>
  <si>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</si>
  <si>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</si>
  <si>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</si>
  <si>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</si>
  <si>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</si>
  <si>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</si>
  <si>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</si>
  <si>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</si>
  <si>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</si>
  <si>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</si>
  <si>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</si>
  <si>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</si>
  <si>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</si>
  <si>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</si>
  <si>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</si>
  <si>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</si>
  <si>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</si>
  <si>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</si>
  <si>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</si>
  <si>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</si>
  <si>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</si>
  <si>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</si>
  <si>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</si>
  <si>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</si>
  <si>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</si>
  <si>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</si>
  <si>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</si>
  <si>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</si>
  <si>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</si>
  <si>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</si>
  <si>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</si>
  <si>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</si>
  <si>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</si>
  <si>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</si>
  <si>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</si>
  <si>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</si>
  <si>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</si>
  <si>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</si>
  <si>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</si>
  <si>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</si>
  <si>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</si>
  <si>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</si>
  <si>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</si>
  <si>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</si>
  <si>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</si>
  <si>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</si>
  <si>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</si>
  <si>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</si>
  <si>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</si>
  <si>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</si>
  <si>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</si>
  <si>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</si>
  <si>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</si>
  <si>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</si>
  <si>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</si>
  <si>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</si>
  <si>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</si>
  <si>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</si>
  <si>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</si>
  <si>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</si>
  <si>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</si>
  <si>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</si>
  <si>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</si>
  <si>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</si>
  <si>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</si>
  <si>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</si>
  <si>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</si>
  <si>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</si>
  <si>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</si>
  <si>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</si>
  <si>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</si>
  <si>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</si>
  <si>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</si>
  <si>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</si>
  <si>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</si>
  <si>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</si>
  <si>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</si>
  <si>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</si>
  <si>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</si>
  <si>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</si>
  <si>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</si>
  <si>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</si>
  <si>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</si>
  <si>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</si>
  <si>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</si>
  <si>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</si>
  <si>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</si>
  <si>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</si>
  <si>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</si>
  <si>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</si>
  <si>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</si>
  <si>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</si>
  <si>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</si>
  <si>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</si>
  <si>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</si>
  <si>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</si>
  <si>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</si>
  <si>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</si>
  <si>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</si>
  <si>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</si>
  <si>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</si>
  <si>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</si>
  <si>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</si>
  <si>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</si>
  <si>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</si>
  <si>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</si>
  <si>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</si>
  <si>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</si>
  <si>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</si>
  <si>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</si>
  <si>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</si>
  <si>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</si>
  <si>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</si>
  <si>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</si>
  <si>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</si>
  <si>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</si>
  <si>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</si>
  <si>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</si>
  <si>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</si>
  <si>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</si>
  <si>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</si>
  <si>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</si>
  <si>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</si>
  <si>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</si>
  <si>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</si>
  <si>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</si>
  <si>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</si>
  <si>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</si>
  <si>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</si>
  <si>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</si>
  <si>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</si>
  <si>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</si>
  <si>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</si>
  <si>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</si>
  <si>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</si>
  <si>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</si>
  <si>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</si>
  <si>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</si>
  <si>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</si>
  <si>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</si>
  <si>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</si>
  <si>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</si>
  <si>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</si>
  <si>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</si>
  <si>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</si>
  <si>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</si>
  <si>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</si>
  <si>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</si>
  <si>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</si>
  <si>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</si>
  <si>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</si>
  <si>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</si>
  <si>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</si>
  <si>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</si>
  <si>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</si>
  <si>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</si>
  <si>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</si>
  <si>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</si>
  <si>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</si>
  <si>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</si>
  <si>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</si>
  <si>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</si>
  <si>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</si>
  <si>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</si>
  <si>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</si>
  <si>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</si>
  <si>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</si>
  <si>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</si>
  <si>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</si>
  <si>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</si>
  <si>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</si>
  <si>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</si>
  <si>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</si>
  <si>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</si>
  <si>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</si>
  <si>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</si>
  <si>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</si>
  <si>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</si>
  <si>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</si>
  <si>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</si>
  <si>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</si>
  <si>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</si>
  <si>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</si>
  <si>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</si>
  <si>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</si>
  <si>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</si>
  <si>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</si>
  <si>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</si>
  <si>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</si>
  <si>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</si>
  <si>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</si>
  <si>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</si>
  <si>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</si>
  <si>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</si>
  <si>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</si>
  <si>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</si>
  <si>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</si>
  <si>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</si>
  <si>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</si>
  <si>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</si>
  <si>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</si>
  <si>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</si>
  <si>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</si>
  <si>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</si>
  <si>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</si>
  <si>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</si>
  <si>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</si>
  <si>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</si>
  <si>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</si>
  <si>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</si>
  <si>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</si>
  <si>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</si>
  <si>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</si>
  <si>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</si>
  <si>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</si>
  <si>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</si>
  <si>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</si>
  <si>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</si>
  <si>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</si>
  <si>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</si>
  <si>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</si>
  <si>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</si>
  <si>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</si>
  <si>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</si>
  <si>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</si>
  <si>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</si>
  <si>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</si>
  <si>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</si>
  <si>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</si>
  <si>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</si>
  <si>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</si>
  <si>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</si>
  <si>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</si>
  <si>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</si>
  <si>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</si>
  <si>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</si>
  <si>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</si>
  <si>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</si>
  <si>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</si>
  <si>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</si>
  <si>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</si>
  <si>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</si>
  <si>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</si>
  <si>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</si>
  <si>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</si>
  <si>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</si>
  <si>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</si>
  <si>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</si>
  <si>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</si>
  <si>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</si>
  <si>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</si>
  <si>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</si>
  <si>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</si>
  <si>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</si>
  <si>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</si>
  <si>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</si>
  <si>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</si>
  <si>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</si>
  <si>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</si>
  <si>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</si>
  <si>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</si>
  <si>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</si>
  <si>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</si>
  <si>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</si>
  <si>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</si>
  <si>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</si>
  <si>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</si>
  <si>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</si>
  <si>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</si>
  <si>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</si>
  <si>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</si>
  <si>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</si>
  <si>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</si>
  <si>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</si>
  <si>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</si>
  <si>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</si>
  <si>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</si>
  <si>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</si>
  <si>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</si>
  <si>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</si>
  <si>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</si>
  <si>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</si>
  <si>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</si>
  <si>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</si>
  <si>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</si>
  <si>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</si>
  <si>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</si>
  <si>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</si>
  <si>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</si>
  <si>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</si>
  <si>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</si>
  <si>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</si>
  <si>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</si>
  <si>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</si>
  <si>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</si>
  <si>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</si>
  <si>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</si>
  <si>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</si>
  <si>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</si>
  <si>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</si>
  <si>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</si>
  <si>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</si>
  <si>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</si>
  <si>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</si>
  <si>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</si>
  <si>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</si>
  <si>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</si>
  <si>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</si>
  <si>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</si>
  <si>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</si>
  <si>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</si>
  <si>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</si>
  <si>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</si>
  <si>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</si>
  <si>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</si>
  <si>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</si>
  <si>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</si>
  <si>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</si>
  <si>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</si>
  <si>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</si>
  <si>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</si>
  <si>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</si>
  <si>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</si>
  <si>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</si>
  <si>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</si>
  <si>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</si>
  <si>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</si>
  <si>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</si>
  <si>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</si>
  <si>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</si>
  <si>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</si>
  <si>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</si>
  <si>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</si>
  <si>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</si>
  <si>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</si>
  <si>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</si>
  <si>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</si>
  <si>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</si>
  <si>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</si>
  <si>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</si>
  <si>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</si>
  <si>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</si>
  <si>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</si>
  <si>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</si>
  <si>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</si>
  <si>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</si>
  <si>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</si>
  <si>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</si>
  <si>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</si>
  <si>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</si>
  <si>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</si>
  <si>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</si>
  <si>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</si>
  <si>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</si>
  <si>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</si>
  <si>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</si>
  <si>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</si>
  <si>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</si>
  <si>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</si>
  <si>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</si>
  <si>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</si>
  <si>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</si>
  <si>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</si>
  <si>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</si>
  <si>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</si>
  <si>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</si>
  <si>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</si>
  <si>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</si>
  <si>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</si>
  <si>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</si>
  <si>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</si>
  <si>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</si>
  <si>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</si>
  <si>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</si>
  <si>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</si>
  <si>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</si>
  <si>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</si>
  <si>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</si>
  <si>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</si>
  <si>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</si>
  <si>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</si>
  <si>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</si>
  <si>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</si>
  <si>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</si>
  <si>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</si>
  <si>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</si>
  <si>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</si>
  <si>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</si>
  <si>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</si>
  <si>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</si>
  <si>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</si>
  <si>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</si>
  <si>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</si>
  <si>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</si>
  <si>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</si>
  <si>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</si>
  <si>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</si>
  <si>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</si>
  <si>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</si>
  <si>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</si>
  <si>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</si>
  <si>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</si>
  <si>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</si>
  <si>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</si>
  <si>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</si>
  <si>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</si>
  <si>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</si>
  <si>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</si>
  <si>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</si>
  <si>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</si>
  <si>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</si>
  <si>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</si>
  <si>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</si>
  <si>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</si>
  <si>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</si>
  <si>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</si>
  <si>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</si>
  <si>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</si>
  <si>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</si>
  <si>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</si>
  <si>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</si>
  <si>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</si>
  <si>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</si>
  <si>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</si>
  <si>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</si>
  <si>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</si>
  <si>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</si>
  <si>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</si>
  <si>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</si>
  <si>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</si>
  <si>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</si>
  <si>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</si>
  <si>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</si>
  <si>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</si>
  <si>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</si>
  <si>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</si>
  <si>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</si>
  <si>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</si>
  <si>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</si>
  <si>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</si>
  <si>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</si>
  <si>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</si>
  <si>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</si>
  <si>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</si>
  <si>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</si>
  <si>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</si>
  <si>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</si>
  <si>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</si>
  <si>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</si>
  <si>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</si>
  <si>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</si>
  <si>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</si>
  <si>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</si>
  <si>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</si>
  <si>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</si>
  <si>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</si>
  <si>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</si>
  <si>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</si>
  <si>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</si>
  <si>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</si>
  <si>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</si>
  <si>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</si>
  <si>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</si>
  <si>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</si>
  <si>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</si>
  <si>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</si>
  <si>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</si>
  <si>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</si>
  <si>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</si>
  <si>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</si>
  <si>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</si>
  <si>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</si>
  <si>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</si>
  <si>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</si>
  <si>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</si>
  <si>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</si>
  <si>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</si>
  <si>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</si>
  <si>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</si>
  <si>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</si>
  <si>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</si>
  <si>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</si>
  <si>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</si>
  <si>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</si>
  <si>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</si>
  <si>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</si>
  <si>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</si>
  <si>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</si>
  <si>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</si>
  <si>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</si>
  <si>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</si>
  <si>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</si>
  <si>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</si>
  <si>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</si>
  <si>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</si>
  <si>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</si>
  <si>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</si>
  <si>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</si>
  <si>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</si>
  <si>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</si>
  <si>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</si>
  <si>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</si>
  <si>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</si>
  <si>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</si>
  <si>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</si>
  <si>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</si>
  <si>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</si>
  <si>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</si>
  <si>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</si>
  <si>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</si>
  <si>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</si>
  <si>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</si>
  <si>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</si>
  <si>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</si>
  <si>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</si>
  <si>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</si>
  <si>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</si>
  <si>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</si>
  <si>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</si>
  <si>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</si>
  <si>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</si>
  <si>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</si>
  <si>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</si>
  <si>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</si>
  <si>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</si>
  <si>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</si>
  <si>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</si>
  <si>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</si>
  <si>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</si>
  <si>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</si>
  <si>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</si>
  <si>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</si>
  <si>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</si>
  <si>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</si>
  <si>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</si>
  <si>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</si>
  <si>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</si>
  <si>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</si>
  <si>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</si>
  <si>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</si>
  <si>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</si>
  <si>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</si>
  <si>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</si>
  <si>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</si>
  <si>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</si>
  <si>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</si>
  <si>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</si>
  <si>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</si>
  <si>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</si>
  <si>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</si>
  <si>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</si>
  <si>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</si>
  <si>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</si>
  <si>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</si>
  <si>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</si>
  <si>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</si>
  <si>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</si>
  <si>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</si>
  <si>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</si>
  <si>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</si>
  <si>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</si>
  <si>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</si>
  <si>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</si>
  <si>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</si>
  <si>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</si>
  <si>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</si>
  <si>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</si>
  <si>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</si>
  <si>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</si>
  <si>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</si>
  <si>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</si>
  <si>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</si>
  <si>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</si>
  <si>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</si>
  <si>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</si>
  <si>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</si>
  <si>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</si>
  <si>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</si>
  <si>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</si>
  <si>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</si>
  <si>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</si>
  <si>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</si>
  <si>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</si>
  <si>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</si>
  <si>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</si>
  <si>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</si>
  <si>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</si>
  <si>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</si>
  <si>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</si>
  <si>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</si>
  <si>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</si>
  <si>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</si>
  <si>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</si>
  <si>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</si>
  <si>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</si>
  <si>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</si>
  <si>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</si>
  <si>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</si>
  <si>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</si>
  <si>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</si>
  <si>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</si>
  <si>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</si>
  <si>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</si>
  <si>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</si>
  <si>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</si>
  <si>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</si>
  <si>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</si>
  <si>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</si>
  <si>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</si>
  <si>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</si>
  <si>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</si>
  <si>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</si>
  <si>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</si>
  <si>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</si>
  <si>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</si>
  <si>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</si>
  <si>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</si>
  <si>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</si>
  <si>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</si>
  <si>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</si>
  <si>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</si>
  <si>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</si>
  <si>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</si>
  <si>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</si>
  <si>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</si>
  <si>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</si>
  <si>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</si>
  <si>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</si>
  <si>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</si>
  <si>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</si>
  <si>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</si>
  <si>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</si>
  <si>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</si>
  <si>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</si>
  <si>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</si>
  <si>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</si>
  <si>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</si>
  <si>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</si>
  <si>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</si>
  <si>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</si>
  <si>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</si>
  <si>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</si>
  <si>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</si>
  <si>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</si>
  <si>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</si>
  <si>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</si>
  <si>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</si>
  <si>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</si>
  <si>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</si>
  <si>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</si>
  <si>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</si>
  <si>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</si>
  <si>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</si>
  <si>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</si>
  <si>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</si>
  <si>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</si>
  <si>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</si>
  <si>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</si>
  <si>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</si>
  <si>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</si>
  <si>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</si>
  <si>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</si>
  <si>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</si>
  <si>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</si>
  <si>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</si>
  <si>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</si>
  <si>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</si>
  <si>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</si>
  <si>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</si>
  <si>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</si>
  <si>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</si>
  <si>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</si>
  <si>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</si>
  <si>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</si>
  <si>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</si>
  <si>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</si>
  <si>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</si>
  <si>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</si>
  <si>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</si>
  <si>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</si>
  <si>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</si>
  <si>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</si>
  <si>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</si>
  <si>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</si>
  <si>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</si>
  <si>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</si>
  <si>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</si>
  <si>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</si>
  <si>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</si>
  <si>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</si>
  <si>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</si>
  <si>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</si>
  <si>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</si>
  <si>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</si>
  <si>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</si>
  <si>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</si>
  <si>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</si>
  <si>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</si>
  <si>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</si>
  <si>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</si>
  <si>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</si>
  <si>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</si>
  <si>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</si>
  <si>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</si>
  <si>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</si>
  <si>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</si>
  <si>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</si>
  <si>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</si>
  <si>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</si>
  <si>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</si>
  <si>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</si>
  <si>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</si>
  <si>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</si>
  <si>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</si>
  <si>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</si>
  <si>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</si>
  <si>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</si>
  <si>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</si>
  <si>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</si>
  <si>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</si>
  <si>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</si>
  <si>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</si>
  <si>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</si>
  <si>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</si>
  <si>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</si>
  <si>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</si>
  <si>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</si>
  <si>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</si>
  <si>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</si>
  <si>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</si>
  <si>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</si>
  <si>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</si>
  <si>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</si>
  <si>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</si>
  <si>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</si>
  <si>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</si>
  <si>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</si>
  <si>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</si>
  <si>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</si>
  <si>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</si>
  <si>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</si>
  <si>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</si>
  <si>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</si>
  <si>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</si>
  <si>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</si>
  <si>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</si>
  <si>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</si>
  <si>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</si>
  <si>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</si>
  <si>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</si>
  <si>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</si>
  <si>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</si>
  <si>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</si>
  <si>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</si>
  <si>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</si>
  <si>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</si>
  <si>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</si>
  <si>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</si>
  <si>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</si>
  <si>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</si>
  <si>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</si>
  <si>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</si>
  <si>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</si>
  <si>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</si>
  <si>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</si>
  <si>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</si>
  <si>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</si>
  <si>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</si>
  <si>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</si>
  <si>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</si>
  <si>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</si>
  <si>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</si>
  <si>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</si>
  <si>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</si>
  <si>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</si>
  <si>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</si>
  <si>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</si>
  <si>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</si>
  <si>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</si>
  <si>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</si>
  <si>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</si>
  <si>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</si>
  <si>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</si>
  <si>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</si>
  <si>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</si>
  <si>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</si>
  <si>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</si>
  <si>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</si>
  <si>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</si>
  <si>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</si>
  <si>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</si>
  <si>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</si>
  <si>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</si>
  <si>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</si>
  <si>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</si>
  <si>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</si>
  <si>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</si>
  <si>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</si>
  <si>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</si>
  <si>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</si>
  <si>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</si>
  <si>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</si>
  <si>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</si>
  <si>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</si>
  <si>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</si>
  <si>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</si>
  <si>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</si>
  <si>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</si>
  <si>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</si>
  <si>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</si>
  <si>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</si>
  <si>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</si>
  <si>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</si>
  <si>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</si>
  <si>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</si>
  <si>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</si>
  <si>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</si>
  <si>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</si>
  <si>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</si>
  <si>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</si>
  <si>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</si>
  <si>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</si>
  <si>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</si>
  <si>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</si>
  <si>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</si>
  <si>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</si>
  <si>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</si>
  <si>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</si>
  <si>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</si>
  <si>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</si>
  <si>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</si>
  <si>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</si>
  <si>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</si>
  <si>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</si>
  <si>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</si>
  <si>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</si>
  <si>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</si>
  <si>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</si>
  <si>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</si>
  <si>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</si>
  <si>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</si>
  <si>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</si>
  <si>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</si>
  <si>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</si>
  <si>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</si>
  <si>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</si>
  <si>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</si>
  <si>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</si>
  <si>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</si>
  <si>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</si>
  <si>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</si>
  <si>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</si>
  <si>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</si>
  <si>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</si>
  <si>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</si>
  <si>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</si>
  <si>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</si>
  <si>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</si>
  <si>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</si>
  <si>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</si>
  <si>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</si>
  <si>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</si>
  <si>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</si>
  <si>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</si>
  <si>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</si>
  <si>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</si>
  <si>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</si>
  <si>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</si>
  <si>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</si>
  <si>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</si>
  <si>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</si>
  <si>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</si>
  <si>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</si>
  <si>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</si>
  <si>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</si>
  <si>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</si>
  <si>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</si>
  <si>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</si>
  <si>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</si>
  <si>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</si>
  <si>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</si>
  <si>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</si>
  <si>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</si>
  <si>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</si>
  <si>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</si>
  <si>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</si>
  <si>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</si>
  <si>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</si>
  <si>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</si>
  <si>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</si>
  <si>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</si>
  <si>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</si>
  <si>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</si>
  <si>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</si>
  <si>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</si>
  <si>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</si>
  <si>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</si>
  <si>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</si>
  <si>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</si>
  <si>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</si>
  <si>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</si>
  <si>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</si>
  <si>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</si>
  <si>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</si>
  <si>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</si>
  <si>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</si>
  <si>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</si>
  <si>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</si>
  <si>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</si>
  <si>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</si>
  <si>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</si>
  <si>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</si>
  <si>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</si>
  <si>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</si>
  <si>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</si>
  <si>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</si>
  <si>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</si>
  <si>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</si>
  <si>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</si>
  <si>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</si>
  <si>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</si>
  <si>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</si>
  <si>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</si>
  <si>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</si>
  <si>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</si>
  <si>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</si>
  <si>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</si>
  <si>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</si>
  <si>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</si>
  <si>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</si>
  <si>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</si>
  <si>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</si>
  <si>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</si>
  <si>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</si>
  <si>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</si>
  <si>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</si>
  <si>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</si>
  <si>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</si>
  <si>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</si>
  <si>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</si>
  <si>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</si>
  <si>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</si>
  <si>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</si>
  <si>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</si>
  <si>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</si>
  <si>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</si>
  <si>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</si>
  <si>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</si>
  <si>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</si>
  <si>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</si>
  <si>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</si>
  <si>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</si>
  <si>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</si>
  <si>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</si>
  <si>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</si>
  <si>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</si>
  <si>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</si>
  <si>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</si>
  <si>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</si>
  <si>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</si>
  <si>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</si>
  <si>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</si>
  <si>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</si>
  <si>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</si>
  <si>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</si>
  <si>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</si>
  <si>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</si>
  <si>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</si>
  <si>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</si>
  <si>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</si>
  <si>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</si>
  <si>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</si>
  <si>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</si>
  <si>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</si>
  <si>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</si>
  <si>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</si>
  <si>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</si>
  <si>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</si>
  <si>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</si>
  <si>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</si>
  <si>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</si>
  <si>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</si>
  <si>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</si>
  <si>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</si>
  <si>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</si>
  <si>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</si>
  <si>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</si>
  <si>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</si>
  <si>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</si>
  <si>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</si>
  <si>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</si>
  <si>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</si>
  <si>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</si>
  <si>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</si>
  <si>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</si>
  <si>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</si>
  <si>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</si>
  <si>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</si>
  <si>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</si>
  <si>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</si>
  <si>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</si>
  <si>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</si>
  <si>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</si>
  <si>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</si>
  <si>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</si>
  <si>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</si>
  <si>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</si>
  <si>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</si>
  <si>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</si>
  <si>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</si>
  <si>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</si>
  <si>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</si>
  <si>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</si>
  <si>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</si>
  <si>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</si>
  <si>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</si>
  <si>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</si>
  <si>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</si>
  <si>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</si>
  <si>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</si>
  <si>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</si>
  <si>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</si>
  <si>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</si>
  <si>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</si>
  <si>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</si>
  <si>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</si>
  <si>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</si>
  <si>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</si>
  <si>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</si>
  <si>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</si>
  <si>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</si>
  <si>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</si>
  <si>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</si>
  <si>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</si>
  <si>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</si>
  <si>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</si>
  <si>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</si>
  <si>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</si>
  <si>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</si>
  <si>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</si>
  <si>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</si>
  <si>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</si>
  <si>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</si>
  <si>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</si>
  <si>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</si>
  <si>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</si>
  <si>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</si>
  <si>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</si>
  <si>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</si>
  <si>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</si>
  <si>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</si>
  <si>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</si>
  <si>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</si>
  <si>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</si>
  <si>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</si>
  <si>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</si>
  <si>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</si>
  <si>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</si>
  <si>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</si>
  <si>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</si>
  <si>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</si>
  <si>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</si>
  <si>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</si>
  <si>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</si>
  <si>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</si>
  <si>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</si>
  <si>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</si>
  <si>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</si>
  <si>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</si>
  <si>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</si>
  <si>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</si>
  <si>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</si>
  <si>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</si>
  <si>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</si>
  <si>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</si>
  <si>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</si>
  <si>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</si>
  <si>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</si>
  <si>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</si>
  <si>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</si>
  <si>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</si>
  <si>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</si>
  <si>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</si>
  <si>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</si>
  <si>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</si>
  <si>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</si>
  <si>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</si>
  <si>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</si>
  <si>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</si>
  <si>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</si>
  <si>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</si>
  <si>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</si>
  <si>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</si>
  <si>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</si>
  <si>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</si>
  <si>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</si>
  <si>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</si>
  <si>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</si>
  <si>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</si>
  <si>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</si>
  <si>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</si>
  <si>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</si>
  <si>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</si>
  <si>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</si>
  <si>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</si>
  <si>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</si>
  <si>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</si>
  <si>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</si>
  <si>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</si>
  <si>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</si>
  <si>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</si>
  <si>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</si>
  <si>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</si>
  <si>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</si>
  <si>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</si>
  <si>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</si>
  <si>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</si>
  <si>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</si>
  <si>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</si>
  <si>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</si>
  <si>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</si>
  <si>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</si>
  <si>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</si>
  <si>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</si>
  <si>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</si>
  <si>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</si>
  <si>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</si>
  <si>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</si>
  <si>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</si>
  <si>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</si>
  <si>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</si>
  <si>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</si>
  <si>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</si>
  <si>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</si>
  <si>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</si>
  <si>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</si>
  <si>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</si>
  <si>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</si>
  <si>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</si>
  <si>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</si>
  <si>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</si>
  <si>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</si>
  <si>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</si>
  <si>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</si>
  <si>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</si>
  <si>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</si>
  <si>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</si>
  <si>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</si>
  <si>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</si>
  <si>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</si>
  <si>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</si>
  <si>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</si>
  <si>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</si>
  <si>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</si>
  <si>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</si>
  <si>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</si>
  <si>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</si>
  <si>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</si>
  <si>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</si>
  <si>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</si>
  <si>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</si>
  <si>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</si>
  <si>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</si>
  <si>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</si>
  <si>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</si>
  <si>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</si>
  <si>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</si>
  <si>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</si>
  <si>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</si>
  <si>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</si>
  <si>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</si>
  <si>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</si>
  <si>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</si>
  <si>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</si>
  <si>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</si>
  <si>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</si>
  <si>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</si>
  <si>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</si>
  <si>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</si>
  <si>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</si>
  <si>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</si>
  <si>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</si>
  <si>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</si>
  <si>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</si>
  <si>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</si>
  <si>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</si>
  <si>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</si>
  <si>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</si>
  <si>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</si>
  <si>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</si>
  <si>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</si>
  <si>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</si>
  <si>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</si>
  <si>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</si>
  <si>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</si>
  <si>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</si>
  <si>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</si>
  <si>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</si>
  <si>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</si>
  <si>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</si>
  <si>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</si>
  <si>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</si>
  <si>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</si>
  <si>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</si>
  <si>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</si>
  <si>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</si>
  <si>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</si>
  <si>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</si>
  <si>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</si>
  <si>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</si>
  <si>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</si>
  <si>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</si>
  <si>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</si>
  <si>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</si>
  <si>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</si>
  <si>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</si>
  <si>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</si>
  <si>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</si>
  <si>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</si>
  <si>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</si>
  <si>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</si>
  <si>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</si>
  <si>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</si>
  <si>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</si>
  <si>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</si>
  <si>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</si>
  <si>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</si>
  <si>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</si>
  <si>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</si>
  <si>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</si>
  <si>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</si>
  <si>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</si>
  <si>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</si>
  <si>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</si>
  <si>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</si>
  <si>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</si>
  <si>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</si>
  <si>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</si>
  <si>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</si>
  <si>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</si>
  <si>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</si>
  <si>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</si>
  <si>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</si>
  <si>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</si>
  <si>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</si>
  <si>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</si>
  <si>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</si>
  <si>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</si>
  <si>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</si>
  <si>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</si>
  <si>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</si>
  <si>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</si>
  <si>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</si>
  <si>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</si>
  <si>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</si>
  <si>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</si>
  <si>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</si>
  <si>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</si>
  <si>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</si>
  <si>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</si>
  <si>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</si>
  <si>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</si>
  <si>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</si>
  <si>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</si>
  <si>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</si>
  <si>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</si>
  <si>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</si>
  <si>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</si>
  <si>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</si>
  <si>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</si>
  <si>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</si>
  <si>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</si>
  <si>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</si>
  <si>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</si>
  <si>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</si>
  <si>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</si>
  <si>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</si>
  <si>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</si>
  <si>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</si>
  <si>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</si>
  <si>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</si>
  <si>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</si>
  <si>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</si>
  <si>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</si>
  <si>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</si>
  <si>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</si>
  <si>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</si>
  <si>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</si>
  <si>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</si>
  <si>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</si>
  <si>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</si>
  <si>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</si>
  <si>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</si>
  <si>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</si>
  <si>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</si>
  <si>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</si>
  <si>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</si>
  <si>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</si>
  <si>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</si>
  <si>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</si>
  <si>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</si>
  <si>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</si>
  <si>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</si>
  <si>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</si>
  <si>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</si>
  <si>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</si>
  <si>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</si>
  <si>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</si>
  <si>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</si>
  <si>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</si>
  <si>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</si>
  <si>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</si>
  <si>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</si>
  <si>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</si>
  <si>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</si>
  <si>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</si>
  <si>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</si>
  <si>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</si>
  <si>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</si>
  <si>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</si>
  <si>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</si>
  <si>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</si>
  <si>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</si>
  <si>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</si>
  <si>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</si>
  <si>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</si>
  <si>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</si>
  <si>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</si>
  <si>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</si>
  <si>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</si>
  <si>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</si>
  <si>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</si>
  <si>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</si>
  <si>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</si>
  <si>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</si>
  <si>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</si>
  <si>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</si>
  <si>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</si>
  <si>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</si>
  <si>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</si>
  <si>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</si>
  <si>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</si>
  <si>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</si>
  <si>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</si>
  <si>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</si>
  <si>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</si>
  <si>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</si>
  <si>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</si>
  <si>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</si>
  <si>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</si>
  <si>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</si>
  <si>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</si>
  <si>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</si>
  <si>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</si>
  <si>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</si>
  <si>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</si>
  <si>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</si>
  <si>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</si>
  <si>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</si>
  <si>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</si>
  <si>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</si>
  <si>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</si>
  <si>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</si>
  <si>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</si>
  <si>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</si>
  <si>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</si>
  <si>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</si>
  <si>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</si>
  <si>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</si>
  <si>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</si>
  <si>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</si>
  <si>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</si>
  <si>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</si>
  <si>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</si>
  <si>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</si>
  <si>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</si>
  <si>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</si>
  <si>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</si>
  <si>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</si>
  <si>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</si>
  <si>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</si>
  <si>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</si>
  <si>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</si>
  <si>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</si>
  <si>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</si>
  <si>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</si>
  <si>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</si>
  <si>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</si>
  <si>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</si>
  <si>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</si>
  <si>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</si>
  <si>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</si>
  <si>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</si>
  <si>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</si>
  <si>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</si>
  <si>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</si>
  <si>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</si>
  <si>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</si>
  <si>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</si>
  <si>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</si>
  <si>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</si>
  <si>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</si>
  <si>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</si>
  <si>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</si>
  <si>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</si>
  <si>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</si>
  <si>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</si>
  <si>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</si>
  <si>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</si>
  <si>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</si>
  <si>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</si>
  <si>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</si>
  <si>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</si>
  <si>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</si>
  <si>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</si>
  <si>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</si>
  <si>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</si>
  <si>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</si>
  <si>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</si>
  <si>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</si>
  <si>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</si>
  <si>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</si>
  <si>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</si>
  <si>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</si>
  <si>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</si>
  <si>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</si>
  <si>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</si>
  <si>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</si>
  <si>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</si>
  <si>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</si>
  <si>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</si>
  <si>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</si>
  <si>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</si>
  <si>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</si>
  <si>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</si>
  <si>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</si>
  <si>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</si>
  <si>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</si>
  <si>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</si>
  <si>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</si>
  <si>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</si>
  <si>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</si>
  <si>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</si>
  <si>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</si>
  <si>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</si>
  <si>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</si>
  <si>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</si>
  <si>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</si>
  <si>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</si>
  <si>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</si>
  <si>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</si>
  <si>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</si>
  <si>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</si>
  <si>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</si>
  <si>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</si>
  <si>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</si>
  <si>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</si>
  <si>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</si>
  <si>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</si>
  <si>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</si>
  <si>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</si>
  <si>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</si>
  <si>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</si>
  <si>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</si>
  <si>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</si>
  <si>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</si>
  <si>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</si>
  <si>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</si>
  <si>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</si>
  <si>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</si>
  <si>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</si>
  <si>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</si>
  <si>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</si>
  <si>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</si>
  <si>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</si>
  <si>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</si>
  <si>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</si>
  <si>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</si>
  <si>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</si>
  <si>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</si>
  <si>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</si>
  <si>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</si>
  <si>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</si>
  <si>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</si>
  <si>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</si>
  <si>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</si>
  <si>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</si>
  <si>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</si>
  <si>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</si>
  <si>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</si>
  <si>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</si>
  <si>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</si>
  <si>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</si>
  <si>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</si>
  <si>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</si>
  <si>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</si>
  <si>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</si>
  <si>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</si>
  <si>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</si>
  <si>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</si>
  <si>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</si>
  <si>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</si>
  <si>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</si>
  <si>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</si>
  <si>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</si>
  <si>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</si>
  <si>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</si>
  <si>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</si>
  <si>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</si>
  <si>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</si>
  <si>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</si>
  <si>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</si>
  <si>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</si>
  <si>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</si>
  <si>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</si>
  <si>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</si>
  <si>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</si>
  <si>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</si>
  <si>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</si>
  <si>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</si>
  <si>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</si>
  <si>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</si>
  <si>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</si>
  <si>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</si>
  <si>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</si>
  <si>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</si>
  <si>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</si>
  <si>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</si>
  <si>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</si>
  <si>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</si>
  <si>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</si>
  <si>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</si>
  <si>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</si>
  <si>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</si>
  <si>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</si>
  <si>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</si>
  <si>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</si>
  <si>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</si>
  <si>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</si>
  <si>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</si>
  <si>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</si>
  <si>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</si>
  <si>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</si>
  <si>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</si>
  <si>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</si>
  <si>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</si>
  <si>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</si>
  <si>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</si>
  <si>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</si>
  <si>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</si>
  <si>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</si>
  <si>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</si>
  <si>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</si>
  <si>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</si>
  <si>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</si>
  <si>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</si>
  <si>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</si>
  <si>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</si>
  <si>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</si>
  <si>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</si>
  <si>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</si>
  <si>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</si>
  <si>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</si>
  <si>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</si>
  <si>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</si>
  <si>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</si>
  <si>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</si>
  <si>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</si>
  <si>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</si>
  <si>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</si>
  <si>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</si>
  <si>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</si>
  <si>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</si>
  <si>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</si>
  <si>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</si>
  <si>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</si>
  <si>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</si>
  <si>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</si>
  <si>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</si>
  <si>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</si>
  <si>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</si>
  <si>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</si>
  <si>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</si>
  <si>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</si>
  <si>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</si>
  <si>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</si>
  <si>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</si>
  <si>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</si>
  <si>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</si>
  <si>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</si>
  <si>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</si>
  <si>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</si>
  <si>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</si>
  <si>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</si>
  <si>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</si>
  <si>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</si>
  <si>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</si>
  <si>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</si>
  <si>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</si>
  <si>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</si>
  <si>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</si>
  <si>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</si>
  <si>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</si>
  <si>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</si>
  <si>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</si>
  <si>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</si>
  <si>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</si>
  <si>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</si>
  <si>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</si>
  <si>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</si>
  <si>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</si>
  <si>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</si>
  <si>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</si>
  <si>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</si>
  <si>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</si>
  <si>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</si>
  <si>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</si>
  <si>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</si>
  <si>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</si>
  <si>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</si>
  <si>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</si>
  <si>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</si>
  <si>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</si>
  <si>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</si>
  <si>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</si>
  <si>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</si>
  <si>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</si>
  <si>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</si>
  <si>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</si>
  <si>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</si>
  <si>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</si>
  <si>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</si>
  <si>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</si>
  <si>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</si>
  <si>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</si>
  <si>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</si>
  <si>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</si>
  <si>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</si>
  <si>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</si>
  <si>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</si>
  <si>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</si>
  <si>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</si>
  <si>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</si>
  <si>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</si>
  <si>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</si>
  <si>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</si>
  <si>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</si>
  <si>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</si>
  <si>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</si>
  <si>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</si>
  <si>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</si>
  <si>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</si>
  <si>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</si>
  <si>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</si>
  <si>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</si>
  <si>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</si>
  <si>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</si>
  <si>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</si>
  <si>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</si>
  <si>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</si>
  <si>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</si>
  <si>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</si>
  <si>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</si>
  <si>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</si>
  <si>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</si>
  <si>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</si>
  <si>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</si>
  <si>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</si>
  <si>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</si>
  <si>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</si>
  <si>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</si>
  <si>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</si>
  <si>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</si>
  <si>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</si>
  <si>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</si>
  <si>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</si>
  <si>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</si>
  <si>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</si>
  <si>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</si>
  <si>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</si>
  <si>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</si>
  <si>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</si>
  <si>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</si>
  <si>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</si>
  <si>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</si>
  <si>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</si>
  <si>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</si>
  <si>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</si>
  <si>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</si>
  <si>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</si>
  <si>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</si>
  <si>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</si>
  <si>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</si>
  <si>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</si>
  <si>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</si>
  <si>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</si>
  <si>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</si>
  <si>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</si>
  <si>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</si>
  <si>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</si>
  <si>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</si>
  <si>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</si>
  <si>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</si>
  <si>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</si>
  <si>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</si>
  <si>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</si>
  <si>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</si>
  <si>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</si>
  <si>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</si>
  <si>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</si>
  <si>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</si>
  <si>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</si>
  <si>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</si>
  <si>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</si>
  <si>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</si>
  <si>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</si>
  <si>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</si>
  <si>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</si>
  <si>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</si>
  <si>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</si>
  <si>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</si>
  <si>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</si>
  <si>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</si>
  <si>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</si>
  <si>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</si>
  <si>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</si>
  <si>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</si>
  <si>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</si>
  <si>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</si>
  <si>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</si>
  <si>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</si>
  <si>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</si>
  <si>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</si>
  <si>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</si>
  <si>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</si>
  <si>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</si>
  <si>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</si>
  <si>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</si>
  <si>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</si>
  <si>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</si>
  <si>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</si>
  <si>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</si>
  <si>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</si>
  <si>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</si>
  <si>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</si>
  <si>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</si>
  <si>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</si>
  <si>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</si>
  <si>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</si>
  <si>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</si>
  <si>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</si>
  <si>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</si>
  <si>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</si>
  <si>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</si>
  <si>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</si>
  <si>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</si>
  <si>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</si>
  <si>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</si>
  <si>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</si>
  <si>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</si>
  <si>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</si>
  <si>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</si>
  <si>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</si>
  <si>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</si>
  <si>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</si>
  <si>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</si>
  <si>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</si>
  <si>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</si>
  <si>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</si>
  <si>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</si>
  <si>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</si>
  <si>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</si>
  <si>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</si>
  <si>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</si>
  <si>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</si>
  <si>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</si>
  <si>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</si>
  <si>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</si>
  <si>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</si>
  <si>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</si>
  <si>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</si>
  <si>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</si>
  <si>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</si>
  <si>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</si>
  <si>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</si>
  <si>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</si>
  <si>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</si>
  <si>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</si>
  <si>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</si>
  <si>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</si>
  <si>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</si>
  <si>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</si>
  <si>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</si>
  <si>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</si>
  <si>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</si>
  <si>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</si>
  <si>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</si>
  <si>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</si>
  <si>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</si>
  <si>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</si>
  <si>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</si>
  <si>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</si>
  <si>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</si>
  <si>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</si>
  <si>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</si>
  <si>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</si>
  <si>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</si>
  <si>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</si>
  <si>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</si>
  <si>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</si>
  <si>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</si>
  <si>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</si>
  <si>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</si>
  <si>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</si>
  <si>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</si>
  <si>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</si>
  <si>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</si>
  <si>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</si>
  <si>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</si>
  <si>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</si>
  <si>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</si>
  <si>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</si>
  <si>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</si>
  <si>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</si>
  <si>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</si>
  <si>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</si>
  <si>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</si>
  <si>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</si>
  <si>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</si>
  <si>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</si>
  <si>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</si>
  <si>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</si>
  <si>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</si>
  <si>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</si>
  <si>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</si>
  <si>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</si>
  <si>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</si>
  <si>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</si>
  <si>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</si>
  <si>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</si>
  <si>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</si>
  <si>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</si>
  <si>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</si>
  <si>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</si>
  <si>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</si>
  <si>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</si>
  <si>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</si>
  <si>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</si>
  <si>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</si>
  <si>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</si>
  <si>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</si>
  <si>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</si>
  <si>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</si>
  <si>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</si>
  <si>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</si>
  <si>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</si>
  <si>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</si>
  <si>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</si>
  <si>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</si>
  <si>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</si>
  <si>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</si>
  <si>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</si>
  <si>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</si>
  <si>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</si>
  <si>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</si>
  <si>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</si>
  <si>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</si>
  <si>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</si>
  <si>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</si>
  <si>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</si>
  <si>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</si>
  <si>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</si>
  <si>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</si>
  <si>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</si>
  <si>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</si>
  <si>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</si>
  <si>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</si>
  <si>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</si>
  <si>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</si>
  <si>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</si>
  <si>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</si>
  <si>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</si>
  <si>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</si>
  <si>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</si>
  <si>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</si>
  <si>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</si>
  <si>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</si>
  <si>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</si>
  <si>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</si>
  <si>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</si>
  <si>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</si>
  <si>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</si>
  <si>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</si>
  <si>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</si>
  <si>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</si>
  <si>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</si>
  <si>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</si>
  <si>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</si>
  <si>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</si>
  <si>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</si>
  <si>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</si>
  <si>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</si>
  <si>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</si>
  <si>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</si>
  <si>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</si>
  <si>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</si>
  <si>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</si>
  <si>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</si>
  <si>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</si>
  <si>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</si>
  <si>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</si>
  <si>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</si>
  <si>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</si>
  <si>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</si>
  <si>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</si>
  <si>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</si>
  <si>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</si>
  <si>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</si>
  <si>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</si>
  <si>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</si>
  <si>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</si>
  <si>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</si>
  <si>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</si>
  <si>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</si>
  <si>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</si>
  <si>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</si>
  <si>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</si>
  <si>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</si>
  <si>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</si>
  <si>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</si>
  <si>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</si>
  <si>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</si>
  <si>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</si>
  <si>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</si>
  <si>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</si>
  <si>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</si>
  <si>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</si>
  <si>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</si>
  <si>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</si>
  <si>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</si>
  <si>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</si>
  <si>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</si>
  <si>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</si>
  <si>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</si>
  <si>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</si>
  <si>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</si>
  <si>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</si>
  <si>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</si>
  <si>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</si>
  <si>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</si>
  <si>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</si>
  <si>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</si>
  <si>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</si>
  <si>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</si>
  <si>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</si>
  <si>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</si>
  <si>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</si>
  <si>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</si>
  <si>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</si>
  <si>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</si>
  <si>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</si>
  <si>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</si>
  <si>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</si>
  <si>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</si>
  <si>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</si>
  <si>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</si>
  <si>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</si>
  <si>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</si>
  <si>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</si>
  <si>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</si>
  <si>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</si>
  <si>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</si>
  <si>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</si>
  <si>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</si>
  <si>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</si>
  <si>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</si>
  <si>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</si>
  <si>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</si>
  <si>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</si>
  <si>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</si>
  <si>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</si>
  <si>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</si>
  <si>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</si>
  <si>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</si>
  <si>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</si>
  <si>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</si>
  <si>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</si>
  <si>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</si>
  <si>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</si>
  <si>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</si>
  <si>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</si>
  <si>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</si>
  <si>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</si>
  <si>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</si>
  <si>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</si>
  <si>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</si>
  <si>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</si>
  <si>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</si>
  <si>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</si>
  <si>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</si>
  <si>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</si>
  <si>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</si>
  <si>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</si>
  <si>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</si>
  <si>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</si>
  <si>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</si>
  <si>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</si>
  <si>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</si>
  <si>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</si>
  <si>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</si>
  <si>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</si>
  <si>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</si>
  <si>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</si>
  <si>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</si>
  <si>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</si>
  <si>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</si>
  <si>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</si>
  <si>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</si>
  <si>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</si>
  <si>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</si>
  <si>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</si>
  <si>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</si>
  <si>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</si>
  <si>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</si>
  <si>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</si>
  <si>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</si>
  <si>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</si>
  <si>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</si>
  <si>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</si>
  <si>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</si>
  <si>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</si>
  <si>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</si>
  <si>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</si>
  <si>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</si>
  <si>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</si>
  <si>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</si>
  <si>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</si>
  <si>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</si>
  <si>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</si>
  <si>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</si>
  <si>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</si>
  <si>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</si>
  <si>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</si>
  <si>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</si>
  <si>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</si>
  <si>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</si>
  <si>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</si>
  <si>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</si>
  <si>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</si>
  <si>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</si>
  <si>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</si>
  <si>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</si>
  <si>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</si>
  <si>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</si>
  <si>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</si>
  <si>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</si>
  <si>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</si>
  <si>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</si>
  <si>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</si>
  <si>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</si>
  <si>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</si>
  <si>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</si>
  <si>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</si>
  <si>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</si>
  <si>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</si>
  <si>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</si>
  <si>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</si>
  <si>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</si>
  <si>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</si>
  <si>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</si>
  <si>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</si>
  <si>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</si>
  <si>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</si>
  <si>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</si>
  <si>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</si>
  <si>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</si>
  <si>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</si>
  <si>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</si>
  <si>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</si>
  <si>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</si>
  <si>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</si>
  <si>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</si>
  <si>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</si>
  <si>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</si>
  <si>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</si>
  <si>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</si>
  <si>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</si>
  <si>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</si>
  <si>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</si>
  <si>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</si>
  <si>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</si>
  <si>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</si>
  <si>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</si>
  <si>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</si>
  <si>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</si>
  <si>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</si>
  <si>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</si>
  <si>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</si>
  <si>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</si>
  <si>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</si>
  <si>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</si>
  <si>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</si>
  <si>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</si>
  <si>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</si>
  <si>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</si>
  <si>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</si>
  <si>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</si>
  <si>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</si>
  <si>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</si>
  <si>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</si>
  <si>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</si>
  <si>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</si>
  <si>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</si>
  <si>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</si>
  <si>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</si>
  <si>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</si>
  <si>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</si>
  <si>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</si>
  <si>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</si>
  <si>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</si>
  <si>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</si>
  <si>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</si>
  <si>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</si>
  <si>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</si>
  <si>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</si>
  <si>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</si>
  <si>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</si>
  <si>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</si>
  <si>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</si>
  <si>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</si>
  <si>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</si>
  <si>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</si>
  <si>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</si>
  <si>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</si>
  <si>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</si>
  <si>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</si>
  <si>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</si>
  <si>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</si>
  <si>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</si>
  <si>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</si>
  <si>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</si>
  <si>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</si>
  <si>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</si>
  <si>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</si>
  <si>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</si>
  <si>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</si>
  <si>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</si>
  <si>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</si>
  <si>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</si>
  <si>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</si>
  <si>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</si>
  <si>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</si>
  <si>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</si>
  <si>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</si>
  <si>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</si>
  <si>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</si>
  <si>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</si>
  <si>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</si>
  <si>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</si>
  <si>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</si>
  <si>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</si>
  <si>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</si>
  <si>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</si>
  <si>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</si>
  <si>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</si>
  <si>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</si>
  <si>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</si>
  <si>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</si>
  <si>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</si>
  <si>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</si>
  <si>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</si>
  <si>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</si>
  <si>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</si>
  <si>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</si>
  <si>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</si>
  <si>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</si>
  <si>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</si>
  <si>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</si>
  <si>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</si>
  <si>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</si>
  <si>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</si>
  <si>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</si>
  <si>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</si>
  <si>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</si>
  <si>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</si>
  <si>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</si>
  <si>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</si>
  <si>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</si>
  <si>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</si>
  <si>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</si>
  <si>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</si>
  <si>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</si>
  <si>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</si>
  <si>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</si>
  <si>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</si>
  <si>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</si>
  <si>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</si>
  <si>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</si>
  <si>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</si>
  <si>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</si>
  <si>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</si>
  <si>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</si>
  <si>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</si>
  <si>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</si>
  <si>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</si>
  <si>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</si>
  <si>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</si>
  <si>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</si>
  <si>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</si>
  <si>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</si>
  <si>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</si>
  <si>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</si>
  <si>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</si>
  <si>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</si>
  <si>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</si>
  <si>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</si>
  <si>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</si>
  <si>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</si>
  <si>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</si>
  <si>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</si>
  <si>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</si>
  <si>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</si>
  <si>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</si>
  <si>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</si>
  <si>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</si>
  <si>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</si>
  <si>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</si>
  <si>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</si>
  <si>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</si>
  <si>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</si>
  <si>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</si>
  <si>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</si>
  <si>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</si>
  <si>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</si>
  <si>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</si>
  <si>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</si>
  <si>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</si>
  <si>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</si>
  <si>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</si>
  <si>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</si>
  <si>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</si>
  <si>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</si>
  <si>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</si>
  <si>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</si>
  <si>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</si>
  <si>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</si>
  <si>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</si>
  <si>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</si>
  <si>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</si>
  <si>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</si>
  <si>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</si>
  <si>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</si>
  <si>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</si>
  <si>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</si>
  <si>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</si>
  <si>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</si>
  <si>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</si>
  <si>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</si>
  <si>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</si>
  <si>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</si>
  <si>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</si>
  <si>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</si>
  <si>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</si>
  <si>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</si>
  <si>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</si>
  <si>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</si>
  <si>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</si>
  <si>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</si>
  <si>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</si>
  <si>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</si>
  <si>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</si>
  <si>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</si>
  <si>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</si>
  <si>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</si>
  <si>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</si>
  <si>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</si>
  <si>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</si>
  <si>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</si>
  <si>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</si>
  <si>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</si>
  <si>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</si>
  <si>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</si>
  <si>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</si>
  <si>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</si>
  <si>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</si>
  <si>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</si>
  <si>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</si>
  <si>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</si>
  <si>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</si>
  <si>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</si>
  <si>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</si>
  <si>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</si>
  <si>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</si>
  <si>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</si>
  <si>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</si>
  <si>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</si>
  <si>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</si>
  <si>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</si>
  <si>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</si>
  <si>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</si>
  <si>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</si>
  <si>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</si>
  <si>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</si>
  <si>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</si>
  <si>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</si>
  <si>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</si>
  <si>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</si>
  <si>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</si>
  <si>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</si>
  <si>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</si>
  <si>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</si>
  <si>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</si>
  <si>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</si>
  <si>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</si>
  <si>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</si>
  <si>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</si>
  <si>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</si>
  <si>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</si>
  <si>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</si>
  <si>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</si>
  <si>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</si>
  <si>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</si>
  <si>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</si>
  <si>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</si>
  <si>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</si>
  <si>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</si>
  <si>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</si>
  <si>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</si>
  <si>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</si>
  <si>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</si>
  <si>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</si>
  <si>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</si>
  <si>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</si>
  <si>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</si>
  <si>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</si>
  <si>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</si>
  <si>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</si>
  <si>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</si>
  <si>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</si>
  <si>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</si>
  <si>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</si>
  <si>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</si>
  <si>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</si>
  <si>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</si>
  <si>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</si>
  <si>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</si>
  <si>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</si>
  <si>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</si>
  <si>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</si>
  <si>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</si>
  <si>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</si>
  <si>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</si>
  <si>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</si>
  <si>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</si>
  <si>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</si>
  <si>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</si>
  <si>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</si>
  <si>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</si>
  <si>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</si>
  <si>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</si>
  <si>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</si>
  <si>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</si>
  <si>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</si>
  <si>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</si>
  <si>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</si>
  <si>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</si>
  <si>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</si>
  <si>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</si>
  <si>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</si>
  <si>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</si>
  <si>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</si>
  <si>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</si>
  <si>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</si>
  <si>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</si>
  <si>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</si>
  <si>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</si>
  <si>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</si>
  <si>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</si>
  <si>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</si>
  <si>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</si>
  <si>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</si>
  <si>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</si>
  <si>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</si>
  <si>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</si>
  <si>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</si>
  <si>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</si>
  <si>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</si>
  <si>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</si>
  <si>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</si>
  <si>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</si>
  <si>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</si>
  <si>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</si>
  <si>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</si>
  <si>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</si>
  <si>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</si>
  <si>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</si>
  <si>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</si>
  <si>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</si>
  <si>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</si>
  <si>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</si>
  <si>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</si>
  <si>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</si>
  <si>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</si>
  <si>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</si>
  <si>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</si>
  <si>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</si>
  <si>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</si>
  <si>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</si>
  <si>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</si>
  <si>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</si>
  <si>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</si>
  <si>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</si>
  <si>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</si>
  <si>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</si>
  <si>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</si>
  <si>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</si>
  <si>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</si>
  <si>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</si>
  <si>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</si>
  <si>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</si>
  <si>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</si>
  <si>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</si>
  <si>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</si>
  <si>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</si>
  <si>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</si>
  <si>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</si>
  <si>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</si>
  <si>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</si>
  <si>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</si>
  <si>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</si>
  <si>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</si>
  <si>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</si>
  <si>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</si>
  <si>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</si>
  <si>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</si>
  <si>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</si>
  <si>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</si>
  <si>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</si>
  <si>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</si>
  <si>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</si>
  <si>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</si>
  <si>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</si>
  <si>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</si>
  <si>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</si>
  <si>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</si>
  <si>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</si>
  <si>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</si>
  <si>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</si>
  <si>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</si>
  <si>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</si>
  <si>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</si>
  <si>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</si>
  <si>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</si>
  <si>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</si>
  <si>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</si>
  <si>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</si>
  <si>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</si>
  <si>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</si>
  <si>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</si>
  <si>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</si>
  <si>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</si>
  <si>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</si>
  <si>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</si>
  <si>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</si>
  <si>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</si>
  <si>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</si>
  <si>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</si>
  <si>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</si>
  <si>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</si>
  <si>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</si>
  <si>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</si>
  <si>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</si>
  <si>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</si>
  <si>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</si>
  <si>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</si>
  <si>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</si>
  <si>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</si>
  <si>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</si>
  <si>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</si>
  <si>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</si>
  <si>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</si>
  <si>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</si>
  <si>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</si>
  <si>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</si>
  <si>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</si>
  <si>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</si>
  <si>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</si>
  <si>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</si>
  <si>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</si>
  <si>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</si>
  <si>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</si>
  <si>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</si>
  <si>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</si>
  <si>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</si>
  <si>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</si>
  <si>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</si>
  <si>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</si>
  <si>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</si>
  <si>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</si>
  <si>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</si>
  <si>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</si>
  <si>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</si>
  <si>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</si>
  <si>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</si>
  <si>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</si>
  <si>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</si>
  <si>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</si>
  <si>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</si>
  <si>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</si>
  <si>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</si>
  <si>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</si>
  <si>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</si>
  <si>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</si>
  <si>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</si>
  <si>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</si>
  <si>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</si>
  <si>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</si>
  <si>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</si>
  <si>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</si>
  <si>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</si>
  <si>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</si>
  <si>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</si>
  <si>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</si>
  <si>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</si>
  <si>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</si>
  <si>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</si>
  <si>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</si>
  <si>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</si>
  <si>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</si>
  <si>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</si>
  <si>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</si>
  <si>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</si>
  <si>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</si>
  <si>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</si>
  <si>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</si>
  <si>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</si>
  <si>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</si>
  <si>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</si>
  <si>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</si>
  <si>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</si>
  <si>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</si>
  <si>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</si>
  <si>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</si>
  <si>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</si>
  <si>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</si>
  <si>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</si>
  <si>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</si>
  <si>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</si>
  <si>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</si>
  <si>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</si>
  <si>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</si>
  <si>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</si>
  <si>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</si>
  <si>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</si>
  <si>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</si>
  <si>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</si>
  <si>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</si>
  <si>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</si>
  <si>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</si>
  <si>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</si>
  <si>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</si>
  <si>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</si>
  <si>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</si>
  <si>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</si>
  <si>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</si>
  <si>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</si>
  <si>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</si>
  <si>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</si>
  <si>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</si>
  <si>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</si>
  <si>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</si>
  <si>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</si>
  <si>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</si>
  <si>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</si>
  <si>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</si>
  <si>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</si>
  <si>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</si>
  <si>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</si>
  <si>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</si>
  <si>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</si>
  <si>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</si>
  <si>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</si>
  <si>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</si>
  <si>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</si>
  <si>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</si>
  <si>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</si>
  <si>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</si>
  <si>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</si>
  <si>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</si>
  <si>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</si>
  <si>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</si>
  <si>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</si>
  <si>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</si>
  <si>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</si>
  <si>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</si>
  <si>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</si>
  <si>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</si>
  <si>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</si>
  <si>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</si>
  <si>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</si>
  <si>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</si>
  <si>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</si>
  <si>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</si>
  <si>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</si>
  <si>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</si>
  <si>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</si>
  <si>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</si>
  <si>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</si>
  <si>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</si>
  <si>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</si>
  <si>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</si>
  <si>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</si>
  <si>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</si>
  <si>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</si>
  <si>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</si>
  <si>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</si>
  <si>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</si>
  <si>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</si>
  <si>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</si>
  <si>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</si>
  <si>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</si>
  <si>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</si>
  <si>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</si>
  <si>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</si>
  <si>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</si>
  <si>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</si>
  <si>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</si>
  <si>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</si>
  <si>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</si>
  <si>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</si>
  <si>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</si>
  <si>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</si>
  <si>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</si>
  <si>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</si>
  <si>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</si>
  <si>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</si>
  <si>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</si>
  <si>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</si>
  <si>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</si>
  <si>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</si>
  <si>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</si>
  <si>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</si>
  <si>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</si>
  <si>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</si>
  <si>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</si>
  <si>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</si>
  <si>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</si>
  <si>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</si>
  <si>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</si>
  <si>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</si>
  <si>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</si>
  <si>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</si>
  <si>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</si>
  <si>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</si>
  <si>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</si>
  <si>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</si>
  <si>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</si>
  <si>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</si>
  <si>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</si>
  <si>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</si>
  <si>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</si>
  <si>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</si>
  <si>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</si>
  <si>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</si>
  <si>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</si>
  <si>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</si>
  <si>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</si>
  <si>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</si>
  <si>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</si>
  <si>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</si>
  <si>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</si>
  <si>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</si>
  <si>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</si>
  <si>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</si>
  <si>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</si>
  <si>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</si>
  <si>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</si>
  <si>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</si>
  <si>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</si>
  <si>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</si>
  <si>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</si>
  <si>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</si>
  <si>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</si>
  <si>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</si>
  <si>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</si>
  <si>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</si>
  <si>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</si>
  <si>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</si>
  <si>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</si>
  <si>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</si>
  <si>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</si>
  <si>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</si>
  <si>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</si>
  <si>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</si>
  <si>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</si>
  <si>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</si>
  <si>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</si>
  <si>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</si>
  <si>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</si>
  <si>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</si>
  <si>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</si>
  <si>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</si>
  <si>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</si>
  <si>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</si>
  <si>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</si>
  <si>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</si>
  <si>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</si>
  <si>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</si>
  <si>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</si>
  <si>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</si>
  <si>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</si>
  <si>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</si>
  <si>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</si>
  <si>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</si>
  <si>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</si>
  <si>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</si>
  <si>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</si>
  <si>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</si>
  <si>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</si>
  <si>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</si>
  <si>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</si>
  <si>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</si>
  <si>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</si>
  <si>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</si>
  <si>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</si>
  <si>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</si>
  <si>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</si>
  <si>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</si>
  <si>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</si>
  <si>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</si>
  <si>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</si>
  <si>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</si>
  <si>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</si>
  <si>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</si>
  <si>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</si>
  <si>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</si>
  <si>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</si>
  <si>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</si>
  <si>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</si>
  <si>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</si>
  <si>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</si>
  <si>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</si>
  <si>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</si>
  <si>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</si>
  <si>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</si>
  <si>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</si>
  <si>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</si>
  <si>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</si>
  <si>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</si>
  <si>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</si>
  <si>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</si>
  <si>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</si>
  <si>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</si>
  <si>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</si>
  <si>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</si>
  <si>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</si>
  <si>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</si>
  <si>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</si>
  <si>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</si>
  <si>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</si>
  <si>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</si>
  <si>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</si>
  <si>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</si>
  <si>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</si>
  <si>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</si>
  <si>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</si>
  <si>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</si>
  <si>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</si>
  <si>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</si>
  <si>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</si>
  <si>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</si>
  <si>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</si>
  <si>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</si>
  <si>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</si>
  <si>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</si>
  <si>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</si>
  <si>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</si>
  <si>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</si>
  <si>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</si>
  <si>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</si>
  <si>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</si>
  <si>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</si>
  <si>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</si>
  <si>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</si>
  <si>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</si>
  <si>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</si>
  <si>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</si>
  <si>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</si>
  <si>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</si>
  <si>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</si>
  <si>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</si>
  <si>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</si>
  <si>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</si>
  <si>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</si>
  <si>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</si>
  <si>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</si>
  <si>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</si>
  <si>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</si>
  <si>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</si>
  <si>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</si>
  <si>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</si>
  <si>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</si>
  <si>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</si>
  <si>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</si>
  <si>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</si>
  <si>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</si>
  <si>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</si>
  <si>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</si>
  <si>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</si>
  <si>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</si>
  <si>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</si>
  <si>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</si>
  <si>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</si>
  <si>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</si>
  <si>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</si>
  <si>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</si>
  <si>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</si>
  <si>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</si>
  <si>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</si>
  <si>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</si>
  <si>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</si>
  <si>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</si>
  <si>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</si>
  <si>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</si>
  <si>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</si>
  <si>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</si>
  <si>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</si>
  <si>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</si>
  <si>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</si>
  <si>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</si>
  <si>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</si>
  <si>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</si>
  <si>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</si>
  <si>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</si>
  <si>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</si>
  <si>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</si>
  <si>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</si>
  <si>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</si>
  <si>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</si>
  <si>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</si>
  <si>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</si>
  <si>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</si>
  <si>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</si>
  <si>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</si>
  <si>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</si>
  <si>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</si>
  <si>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</si>
  <si>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</si>
  <si>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</si>
  <si>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</si>
  <si>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</si>
  <si>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</si>
  <si>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</si>
  <si>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</si>
  <si>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</si>
  <si>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</si>
  <si>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</si>
  <si>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</si>
  <si>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</si>
  <si>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</si>
  <si>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</si>
  <si>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</si>
  <si>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</si>
  <si>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</si>
  <si>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</si>
  <si>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</si>
  <si>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</si>
  <si>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</si>
  <si>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</si>
  <si>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</si>
  <si>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</si>
  <si>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</si>
  <si>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</si>
  <si>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</si>
  <si>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</si>
  <si>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</si>
  <si>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</si>
  <si>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</si>
  <si>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</si>
  <si>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</si>
  <si>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</si>
  <si>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</si>
  <si>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</si>
  <si>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</si>
  <si>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</si>
  <si>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</si>
  <si>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</si>
  <si>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</si>
  <si>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</si>
  <si>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</si>
  <si>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</si>
  <si>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</si>
  <si>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</si>
  <si>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</si>
  <si>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</si>
  <si>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</si>
  <si>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</si>
  <si>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</si>
  <si>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</si>
  <si>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</si>
  <si>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</si>
  <si>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</si>
  <si>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</si>
  <si>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</si>
  <si>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</si>
  <si>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</si>
  <si>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</si>
  <si>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</si>
  <si>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</si>
  <si>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</si>
  <si>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</si>
  <si>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</si>
  <si>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</si>
  <si>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</si>
  <si>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</si>
  <si>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</si>
  <si>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</si>
  <si>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</si>
  <si>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</si>
  <si>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</si>
  <si>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</si>
  <si>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</si>
  <si>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</si>
  <si>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</si>
  <si>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</si>
  <si>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</si>
  <si>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</si>
  <si>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</si>
  <si>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</si>
  <si>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</si>
  <si>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</si>
  <si>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</si>
  <si>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</si>
  <si>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</si>
  <si>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</si>
  <si>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</si>
  <si>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</si>
  <si>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</si>
  <si>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</si>
  <si>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</si>
  <si>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</si>
  <si>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</si>
  <si>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</si>
  <si>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</si>
  <si>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</si>
  <si>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</si>
  <si>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</si>
  <si>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</si>
  <si>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</si>
  <si>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</si>
  <si>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</si>
  <si>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</si>
  <si>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</si>
  <si>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</si>
  <si>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</si>
  <si>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</si>
  <si>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</si>
  <si>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</si>
  <si>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</si>
  <si>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</si>
  <si>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</si>
  <si>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</si>
  <si>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</si>
  <si>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</si>
  <si>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</si>
  <si>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</si>
  <si>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</si>
  <si>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</si>
  <si>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</si>
  <si>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</si>
  <si>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</si>
  <si>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</si>
  <si>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</si>
  <si>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</si>
  <si>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</si>
  <si>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</si>
  <si>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</si>
  <si>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</si>
  <si>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</si>
  <si>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</si>
  <si>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</si>
  <si>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</si>
  <si>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</si>
  <si>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</si>
  <si>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</si>
  <si>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</si>
  <si>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</si>
  <si>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</si>
  <si>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</si>
  <si>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</si>
  <si>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</si>
  <si>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</si>
  <si>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</si>
  <si>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</si>
  <si>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</si>
  <si>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</si>
  <si>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</si>
  <si>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</si>
  <si>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</si>
  <si>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</si>
  <si>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</si>
  <si>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</si>
  <si>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</si>
  <si>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</si>
  <si>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</si>
  <si>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</si>
  <si>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</si>
  <si>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</si>
  <si>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</si>
  <si>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</si>
  <si>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</si>
  <si>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</si>
  <si>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</si>
  <si>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</si>
  <si>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</si>
  <si>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</si>
  <si>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</si>
  <si>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</si>
  <si>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</si>
  <si>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</si>
  <si>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</si>
  <si>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</si>
  <si>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</si>
  <si>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</si>
  <si>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</si>
  <si>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</si>
  <si>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</si>
  <si>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</si>
  <si>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</si>
  <si>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</si>
  <si>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</si>
  <si>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</si>
  <si>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</si>
  <si>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</si>
  <si>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</si>
  <si>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</si>
  <si>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</si>
  <si>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</si>
  <si>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</si>
  <si>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</si>
  <si>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</si>
  <si>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</si>
  <si>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</si>
  <si>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</si>
  <si>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</si>
  <si>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</si>
  <si>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</si>
  <si>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</si>
  <si>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</si>
  <si>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</si>
  <si>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</si>
  <si>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</si>
  <si>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</si>
  <si>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</si>
  <si>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</si>
  <si>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</si>
  <si>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</si>
  <si>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</si>
  <si>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</si>
  <si>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</si>
  <si>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</si>
  <si>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</si>
  <si>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</si>
  <si>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</si>
  <si>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</si>
  <si>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</si>
  <si>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</si>
  <si>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</si>
  <si>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</si>
  <si>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</si>
  <si>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</si>
  <si>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</si>
  <si>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</si>
  <si>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</si>
  <si>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</si>
  <si>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</si>
  <si>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</si>
  <si>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</si>
  <si>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</si>
  <si>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</si>
  <si>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</si>
  <si>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</si>
  <si>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</si>
  <si>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</si>
  <si>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</si>
  <si>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</si>
  <si>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</si>
  <si>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</si>
  <si>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</si>
  <si>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</si>
  <si>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</si>
  <si>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</si>
  <si>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</si>
  <si>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</si>
  <si>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</si>
  <si>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</si>
  <si>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</si>
  <si>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</si>
  <si>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</si>
  <si>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</si>
  <si>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</si>
  <si>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</si>
  <si>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</si>
  <si>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</si>
  <si>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</si>
  <si>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</si>
  <si>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</si>
  <si>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</si>
  <si>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</si>
  <si>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</si>
  <si>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</si>
  <si>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</si>
  <si>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</si>
  <si>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</si>
  <si>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</si>
  <si>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</si>
  <si>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</si>
  <si>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</si>
  <si>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</si>
  <si>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</si>
  <si>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</si>
  <si>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</si>
  <si>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</si>
  <si>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</si>
  <si>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</si>
  <si>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</si>
  <si>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</si>
  <si>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</si>
  <si>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</si>
  <si>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</si>
  <si>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</si>
  <si>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</si>
  <si>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</si>
  <si>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</si>
  <si>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</si>
  <si>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</si>
  <si>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</si>
  <si>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</si>
  <si>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</si>
  <si>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</si>
  <si>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</si>
  <si>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</si>
  <si>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</si>
  <si>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</si>
  <si>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</si>
  <si>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</si>
  <si>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</si>
  <si>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</si>
  <si>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</si>
  <si>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</si>
  <si>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</si>
  <si>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</si>
  <si>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</si>
  <si>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</si>
  <si>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</si>
  <si>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</si>
  <si>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</si>
  <si>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</si>
  <si>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</si>
  <si>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</si>
  <si>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</si>
  <si>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</si>
  <si>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</si>
  <si>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</si>
  <si>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</si>
  <si>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</si>
  <si>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</si>
  <si>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</si>
  <si>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</si>
  <si>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</si>
  <si>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</si>
  <si>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</si>
  <si>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</si>
  <si>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</si>
  <si>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</si>
  <si>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</si>
  <si>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</si>
  <si>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</si>
  <si>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</si>
  <si>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</si>
  <si>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</si>
  <si>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</si>
  <si>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</si>
  <si>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</si>
  <si>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</si>
  <si>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</si>
  <si>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</si>
  <si>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</si>
  <si>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</si>
  <si>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</si>
  <si>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</si>
  <si>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</si>
  <si>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</si>
  <si>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</si>
  <si>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</si>
  <si>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</si>
  <si>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</si>
  <si>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</si>
  <si>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</si>
  <si>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</si>
  <si>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</si>
  <si>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</si>
  <si>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</si>
  <si>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</si>
  <si>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</si>
  <si>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</si>
  <si>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</si>
  <si>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</si>
  <si>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</si>
  <si>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</si>
  <si>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</si>
  <si>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</si>
  <si>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</si>
  <si>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</si>
  <si>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</si>
  <si>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</si>
  <si>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</si>
  <si>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</si>
  <si>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</si>
  <si>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</si>
  <si>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</si>
  <si>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</si>
  <si>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</si>
  <si>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</si>
  <si>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</si>
  <si>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</si>
  <si>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</si>
  <si>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</si>
  <si>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</si>
  <si>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</si>
  <si>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</si>
  <si>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</si>
  <si>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</si>
  <si>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</si>
  <si>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</si>
  <si>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</si>
  <si>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</si>
  <si>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</si>
  <si>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</si>
  <si>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</si>
  <si>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</si>
  <si>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</si>
  <si>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</si>
  <si>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</si>
  <si>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</si>
  <si>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</si>
  <si>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</si>
  <si>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</si>
  <si>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</si>
  <si>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</si>
  <si>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</si>
  <si>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</si>
  <si>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</si>
  <si>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</si>
  <si>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</si>
  <si>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</si>
  <si>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</si>
  <si>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</si>
  <si>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</si>
  <si>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</si>
  <si>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</si>
  <si>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</si>
  <si>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</si>
  <si>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</si>
  <si>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</si>
  <si>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</si>
  <si>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</si>
  <si>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</si>
  <si>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</si>
  <si>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</si>
  <si>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</si>
  <si>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</si>
  <si>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</si>
  <si>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</si>
  <si>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</si>
  <si>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</si>
  <si>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</si>
  <si>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</si>
  <si>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</si>
  <si>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</si>
  <si>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</si>
  <si>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</si>
  <si>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</si>
  <si>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</si>
  <si>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</si>
  <si>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</si>
  <si>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</si>
  <si>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</si>
  <si>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</si>
  <si>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</si>
  <si>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</si>
  <si>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</si>
  <si>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</si>
  <si>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</si>
  <si>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</si>
  <si>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</si>
  <si>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</si>
  <si>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</si>
  <si>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</si>
  <si>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</si>
  <si>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</si>
  <si>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</si>
  <si>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</si>
  <si>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</si>
  <si>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</si>
  <si>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</si>
  <si>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</si>
  <si>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</si>
  <si>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</si>
  <si>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</si>
  <si>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</si>
  <si>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</si>
  <si>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</si>
  <si>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</si>
  <si>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</si>
  <si>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</si>
  <si>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</si>
  <si>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</si>
  <si>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</si>
  <si>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</si>
  <si>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</si>
  <si>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</si>
  <si>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</si>
  <si>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</si>
  <si>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</si>
  <si>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</si>
  <si>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</si>
  <si>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</si>
  <si>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</si>
  <si>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</si>
  <si>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</si>
  <si>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</si>
  <si>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</si>
  <si>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</si>
  <si>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</si>
  <si>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</si>
  <si>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</si>
  <si>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</si>
  <si>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</si>
  <si>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</si>
  <si>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</si>
  <si>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</si>
  <si>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</si>
  <si>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</si>
  <si>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</si>
  <si>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</si>
  <si>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</si>
  <si>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</si>
  <si>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</si>
  <si>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</si>
  <si>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</si>
  <si>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</si>
  <si>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</si>
  <si>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</si>
  <si>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</si>
  <si>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</si>
  <si>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</si>
  <si>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</si>
  <si>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</si>
  <si>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</si>
  <si>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</si>
  <si>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</si>
  <si>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</si>
  <si>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</si>
  <si>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</si>
  <si>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</si>
  <si>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</si>
  <si>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</si>
  <si>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</si>
  <si>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</si>
  <si>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</si>
  <si>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</si>
  <si>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</si>
  <si>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</si>
  <si>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</si>
  <si>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</si>
  <si>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</si>
  <si>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</si>
  <si>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</si>
  <si>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</si>
  <si>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</si>
  <si>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</si>
  <si>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</si>
  <si>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</si>
  <si>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</si>
  <si>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</si>
  <si>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</si>
  <si>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</si>
  <si>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</si>
  <si>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</si>
  <si>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</si>
  <si>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</si>
  <si>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</si>
  <si>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</si>
  <si>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</si>
  <si>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</si>
  <si>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</si>
  <si>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</si>
  <si>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</si>
  <si>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</si>
  <si>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</si>
  <si>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</si>
  <si>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</si>
  <si>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</si>
  <si>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</si>
  <si>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</si>
  <si>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</si>
  <si>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</si>
  <si>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</si>
  <si>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</si>
  <si>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</si>
  <si>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</si>
  <si>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</si>
  <si>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</si>
  <si>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</si>
  <si>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</si>
  <si>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</si>
  <si>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</si>
  <si>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</si>
  <si>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</si>
  <si>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</si>
  <si>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</si>
  <si>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</si>
  <si>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</si>
  <si>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</si>
  <si>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</si>
  <si>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</si>
  <si>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</si>
  <si>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</si>
  <si>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</si>
  <si>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</si>
  <si>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</si>
  <si>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</si>
  <si>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</si>
  <si>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</si>
  <si>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</si>
  <si>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</si>
  <si>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</si>
  <si>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</si>
  <si>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</si>
  <si>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</si>
  <si>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</si>
  <si>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</si>
  <si>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</si>
  <si>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</si>
  <si>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</si>
  <si>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</si>
  <si>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</si>
  <si>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</si>
  <si>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</si>
  <si>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</si>
  <si>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</si>
  <si>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</si>
  <si>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</si>
  <si>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</si>
  <si>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</si>
  <si>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</si>
  <si>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</si>
  <si>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</si>
  <si>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</si>
  <si>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</si>
  <si>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</si>
  <si>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</si>
  <si>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</si>
  <si>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</si>
  <si>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</si>
  <si>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</si>
  <si>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</si>
  <si>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</si>
  <si>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</si>
  <si>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</si>
  <si>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</si>
  <si>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</si>
  <si>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</si>
  <si>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</si>
  <si>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</si>
  <si>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</si>
  <si>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</si>
  <si>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</si>
  <si>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</si>
  <si>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</si>
  <si>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</si>
  <si>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</si>
  <si>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</si>
  <si>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</si>
  <si>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</si>
  <si>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</si>
  <si>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</si>
  <si>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</si>
  <si>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</si>
  <si>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</si>
  <si>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</si>
  <si>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</si>
  <si>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</si>
  <si>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</si>
  <si>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</si>
  <si>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</si>
  <si>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</si>
  <si>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</si>
  <si>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</si>
  <si>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</si>
  <si>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</si>
  <si>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</si>
  <si>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</si>
  <si>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</si>
  <si>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</si>
  <si>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</si>
  <si>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</si>
  <si>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</si>
  <si>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</si>
  <si>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</si>
  <si>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</si>
  <si>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</si>
  <si>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</si>
  <si>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</si>
  <si>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</si>
  <si>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</si>
  <si>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</si>
  <si>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</si>
  <si>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</si>
  <si>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</si>
  <si>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</si>
  <si>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</si>
  <si>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</si>
  <si>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</si>
  <si>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</si>
  <si>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</si>
  <si>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</si>
  <si>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</si>
  <si>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</si>
  <si>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</si>
  <si>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</si>
  <si>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</si>
  <si>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</si>
  <si>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</si>
  <si>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</si>
  <si>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</si>
  <si>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</si>
  <si>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</si>
  <si>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</si>
  <si>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</si>
  <si>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</si>
  <si>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</si>
  <si>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</si>
  <si>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</si>
  <si>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</si>
  <si>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</si>
  <si>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</si>
  <si>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</si>
  <si>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</si>
  <si>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</si>
  <si>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</si>
  <si>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</si>
  <si>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</si>
  <si>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</si>
  <si>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</si>
  <si>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</si>
  <si>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</si>
  <si>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</si>
  <si>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</si>
  <si>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</si>
  <si>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</si>
  <si>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</si>
  <si>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</si>
  <si>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</si>
  <si>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</si>
  <si>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</si>
  <si>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</si>
  <si>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</si>
  <si>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</si>
  <si>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</si>
  <si>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</si>
  <si>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</si>
  <si>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</si>
  <si>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</si>
  <si>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</si>
  <si>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</si>
  <si>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</si>
  <si>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</si>
  <si>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</si>
  <si>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</si>
  <si>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</si>
  <si>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</si>
  <si>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</si>
  <si>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</si>
  <si>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</si>
  <si>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</si>
  <si>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</si>
  <si>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</si>
  <si>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</si>
  <si>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</si>
  <si>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</si>
  <si>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</si>
  <si>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</si>
  <si>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</si>
  <si>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</si>
  <si>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</si>
  <si>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</si>
  <si>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</si>
  <si>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</si>
  <si>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</si>
  <si>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</si>
  <si>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</si>
  <si>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</si>
  <si>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</si>
  <si>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</si>
  <si>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</si>
  <si>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</si>
  <si>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</si>
  <si>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</si>
  <si>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</si>
  <si>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</si>
  <si>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</si>
  <si>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</si>
  <si>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</si>
  <si>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</si>
  <si>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</si>
  <si>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</si>
  <si>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</si>
  <si>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</si>
  <si>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</si>
  <si>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</si>
  <si>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</si>
  <si>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</si>
  <si>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</si>
  <si>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</si>
  <si>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</si>
  <si>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</si>
  <si>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</si>
  <si>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</si>
  <si>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</si>
  <si>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</si>
  <si>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</si>
  <si>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</si>
  <si>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</si>
  <si>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</si>
  <si>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</si>
  <si>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</si>
  <si>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</si>
  <si>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</si>
  <si>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</si>
  <si>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</si>
  <si>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</si>
  <si>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</si>
  <si>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</si>
  <si>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</si>
  <si>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</si>
  <si>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</si>
  <si>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</si>
  <si>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</si>
  <si>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</si>
  <si>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</si>
  <si>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</si>
  <si>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</si>
  <si>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</si>
  <si>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</si>
  <si>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</si>
  <si>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</si>
  <si>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</si>
  <si>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</si>
  <si>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</si>
  <si>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</si>
  <si>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</si>
  <si>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</si>
  <si>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</si>
  <si>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</si>
  <si>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</si>
  <si>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</si>
  <si>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</si>
  <si>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</si>
  <si>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</si>
  <si>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</si>
  <si>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</si>
  <si>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</si>
  <si>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</si>
  <si>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</si>
  <si>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</si>
  <si>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</si>
  <si>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</si>
  <si>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</si>
  <si>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</si>
  <si>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</si>
  <si>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</si>
  <si>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</si>
  <si>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</si>
  <si>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</si>
  <si>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</si>
  <si>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</si>
  <si>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</si>
  <si>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</si>
  <si>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</si>
  <si>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</si>
  <si>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</si>
  <si>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</si>
  <si>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</si>
  <si>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</si>
  <si>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</si>
  <si>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</si>
  <si>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</si>
  <si>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</si>
  <si>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</si>
  <si>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</si>
  <si>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</si>
  <si>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</si>
  <si>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</si>
  <si>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</si>
  <si>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</si>
  <si>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</si>
  <si>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</si>
  <si>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</si>
  <si>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</si>
  <si>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</si>
  <si>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</si>
  <si>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</si>
  <si>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</si>
  <si>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</si>
  <si>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</si>
  <si>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</si>
  <si>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</si>
  <si>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</si>
  <si>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</si>
  <si>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</si>
  <si>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</si>
  <si>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</si>
  <si>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</si>
  <si>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</si>
  <si>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</si>
  <si>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</si>
  <si>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</si>
  <si>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</si>
  <si>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</si>
  <si>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</si>
  <si>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</si>
  <si>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</si>
  <si>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</si>
  <si>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</si>
  <si>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</si>
  <si>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</si>
  <si>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</si>
  <si>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</si>
  <si>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</si>
  <si>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</si>
  <si>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</si>
  <si>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</si>
  <si>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</si>
  <si>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</si>
  <si>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</si>
  <si>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</si>
  <si>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</si>
  <si>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</si>
  <si>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</si>
  <si>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</si>
  <si>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</si>
  <si>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</si>
  <si>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</si>
  <si>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</si>
  <si>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</si>
  <si>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</si>
  <si>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</si>
  <si>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</si>
  <si>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</si>
  <si>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</si>
  <si>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</si>
  <si>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</si>
  <si>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</si>
  <si>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</si>
  <si>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</si>
  <si>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</si>
  <si>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</si>
  <si>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</si>
  <si>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</si>
  <si>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</si>
  <si>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</si>
  <si>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</si>
  <si>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</si>
  <si>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</si>
  <si>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</si>
  <si>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</si>
  <si>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</si>
  <si>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</si>
  <si>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</si>
  <si>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</si>
  <si>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</si>
  <si>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</si>
  <si>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</si>
  <si>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</si>
  <si>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</si>
  <si>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</si>
  <si>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</si>
  <si>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</si>
  <si>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</si>
  <si>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</si>
  <si>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</si>
  <si>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</si>
  <si>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</si>
  <si>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</si>
  <si>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</si>
  <si>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</si>
  <si>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</si>
  <si>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</si>
  <si>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</si>
  <si>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</si>
  <si>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</si>
  <si>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</si>
  <si>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</si>
  <si>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</si>
  <si>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</si>
  <si>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</si>
  <si>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</si>
  <si>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</si>
  <si>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</si>
  <si>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</si>
  <si>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</si>
  <si>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</si>
  <si>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</si>
  <si>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</si>
  <si>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</si>
  <si>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</si>
  <si>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</si>
  <si>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</si>
  <si>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</si>
  <si>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</si>
  <si>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</si>
  <si>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</si>
  <si>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</si>
  <si>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</si>
  <si>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</si>
  <si>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</si>
  <si>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</si>
  <si>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</si>
  <si>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</si>
  <si>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</si>
  <si>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</si>
  <si>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</si>
  <si>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</si>
  <si>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</si>
  <si>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</si>
  <si>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</si>
  <si>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</si>
  <si>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</si>
  <si>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</si>
  <si>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</si>
  <si>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</si>
  <si>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</si>
  <si>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</si>
  <si>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</si>
  <si>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</si>
  <si>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</si>
  <si>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</si>
  <si>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</si>
  <si>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</si>
  <si>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</si>
  <si>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</si>
  <si>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</si>
  <si>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</si>
  <si>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</si>
  <si>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</si>
  <si>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</si>
  <si>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</si>
  <si>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</si>
  <si>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</si>
  <si>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</si>
  <si>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</si>
  <si>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</si>
  <si>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</si>
  <si>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</si>
  <si>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</si>
  <si>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</si>
  <si>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</si>
  <si>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</si>
  <si>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</si>
  <si>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</si>
  <si>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</si>
  <si>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</si>
  <si>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</si>
  <si>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</si>
  <si>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</si>
  <si>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</si>
  <si>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</si>
  <si>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</si>
  <si>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</si>
  <si>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</si>
  <si>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</si>
  <si>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</si>
  <si>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</si>
  <si>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</si>
  <si>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</si>
  <si>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</si>
  <si>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</si>
  <si>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</si>
  <si>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</si>
  <si>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</si>
  <si>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</si>
  <si>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</si>
  <si>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</si>
  <si>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</si>
  <si>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</si>
  <si>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</si>
  <si>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</si>
  <si>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</si>
  <si>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</si>
  <si>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</si>
  <si>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</si>
  <si>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</si>
  <si>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</si>
  <si>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</si>
  <si>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</si>
  <si>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</si>
  <si>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</si>
  <si>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</si>
  <si>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</si>
  <si>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</si>
  <si>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</si>
  <si>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</si>
  <si>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</si>
  <si>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</si>
  <si>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</si>
  <si>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</si>
  <si>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</si>
  <si>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</si>
  <si>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</si>
  <si>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</si>
  <si>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</si>
  <si>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</si>
  <si>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</si>
  <si>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</si>
  <si>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</si>
  <si>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</si>
  <si>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</si>
  <si>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</si>
  <si>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</si>
  <si>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</si>
  <si>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</si>
  <si>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</si>
  <si>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</si>
  <si>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</si>
  <si>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</si>
  <si>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</si>
  <si>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</si>
  <si>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</si>
  <si>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</si>
  <si>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</si>
  <si>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</si>
  <si>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</si>
  <si>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</si>
  <si>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</si>
  <si>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</si>
  <si>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</si>
  <si>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</si>
  <si>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</si>
  <si>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</si>
  <si>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</si>
  <si>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</si>
  <si>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</si>
  <si>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</si>
  <si>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</si>
  <si>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</si>
  <si>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</si>
  <si>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</si>
  <si>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</si>
  <si>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</si>
  <si>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</si>
  <si>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</si>
  <si>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</si>
  <si>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</si>
  <si>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</si>
  <si>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</si>
  <si>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</si>
  <si>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</si>
  <si>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</si>
  <si>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</si>
  <si>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</si>
  <si>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</si>
  <si>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</si>
  <si>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</si>
  <si>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</si>
  <si>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</si>
  <si>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</si>
  <si>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</si>
  <si>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</si>
  <si>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</si>
  <si>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</si>
  <si>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</si>
  <si>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</si>
  <si>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</si>
  <si>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</si>
  <si>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</si>
  <si>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</si>
  <si>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</si>
  <si>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</si>
  <si>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</si>
  <si>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</si>
  <si>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</si>
  <si>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</si>
  <si>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</si>
  <si>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</si>
  <si>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</si>
  <si>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</si>
  <si>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</si>
  <si>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</si>
  <si>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</si>
  <si>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</si>
  <si>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</si>
  <si>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</si>
  <si>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</si>
  <si>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</si>
  <si>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</si>
  <si>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</si>
  <si>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</si>
  <si>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</si>
  <si>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</si>
  <si>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</si>
  <si>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</si>
  <si>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</si>
  <si>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</si>
  <si>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</si>
  <si>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</si>
  <si>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</si>
  <si>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</si>
  <si>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</si>
  <si>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</si>
  <si>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</si>
  <si>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</si>
  <si>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</si>
  <si>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</si>
  <si>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</si>
  <si>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</si>
  <si>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</si>
  <si>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</si>
  <si>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</si>
  <si>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</si>
  <si>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</si>
  <si>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</si>
  <si>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</si>
  <si>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</si>
  <si>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</si>
  <si>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</si>
  <si>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</si>
  <si>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</si>
  <si>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</si>
  <si>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</si>
  <si>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</si>
  <si>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</si>
  <si>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</si>
  <si>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</si>
  <si>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</si>
  <si>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</si>
  <si>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</si>
  <si>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</si>
  <si>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</si>
  <si>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</si>
  <si>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</si>
  <si>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</si>
  <si>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</si>
  <si>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</si>
  <si>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</si>
  <si>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</si>
  <si>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</si>
  <si>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</si>
  <si>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</si>
  <si>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</si>
  <si>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</si>
  <si>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</si>
  <si>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</si>
  <si>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</si>
  <si>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</si>
  <si>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</si>
  <si>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</si>
  <si>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</si>
  <si>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</si>
  <si>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</si>
  <si>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</si>
  <si>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</si>
  <si>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</si>
  <si>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</si>
  <si>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</si>
  <si>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</si>
  <si>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</si>
  <si>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</si>
  <si>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</si>
  <si>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</si>
  <si>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</si>
  <si>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</si>
  <si>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</si>
  <si>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</si>
  <si>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</si>
  <si>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</si>
  <si>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</si>
  <si>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</si>
  <si>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</si>
  <si>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</si>
  <si>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</si>
  <si>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</si>
  <si>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</si>
  <si>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</si>
  <si>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</si>
  <si>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</si>
  <si>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</si>
  <si>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</si>
  <si>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</si>
  <si>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</si>
  <si>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</si>
  <si>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</si>
  <si>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</si>
  <si>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</si>
  <si>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</si>
  <si>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</si>
  <si>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</si>
  <si>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</si>
  <si>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</si>
  <si>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</si>
  <si>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</si>
  <si>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</si>
  <si>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</si>
  <si>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</si>
  <si>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</si>
  <si>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</si>
  <si>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</si>
  <si>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</si>
  <si>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</si>
  <si>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</si>
  <si>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</si>
  <si>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</si>
  <si>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</si>
  <si>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</si>
  <si>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</si>
  <si>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</si>
  <si>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</si>
  <si>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</si>
  <si>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</si>
  <si>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</si>
  <si>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</si>
  <si>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</si>
  <si>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</si>
  <si>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</si>
  <si>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</si>
  <si>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</si>
  <si>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</si>
  <si>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</si>
  <si>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</si>
  <si>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</si>
  <si>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</si>
  <si>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</si>
  <si>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</si>
  <si>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</si>
  <si>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</si>
  <si>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</si>
  <si>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</si>
  <si>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</si>
  <si>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</si>
  <si>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</si>
  <si>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</si>
  <si>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</si>
  <si>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</si>
  <si>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</si>
  <si>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</si>
  <si>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</si>
  <si>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</si>
  <si>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</si>
  <si>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</si>
  <si>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</si>
  <si>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</si>
  <si>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</si>
  <si>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</si>
  <si>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</si>
  <si>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</si>
  <si>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</si>
  <si>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</si>
  <si>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</si>
  <si>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</si>
  <si>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</si>
  <si>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</si>
  <si>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</si>
  <si>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</si>
  <si>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</si>
  <si>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</si>
  <si>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</si>
  <si>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</si>
  <si>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</si>
  <si>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</si>
  <si>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</si>
  <si>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</si>
  <si>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</si>
  <si>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</si>
  <si>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</si>
  <si>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</si>
  <si>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</si>
  <si>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</si>
  <si>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</si>
  <si>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</si>
  <si>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</si>
  <si>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</si>
  <si>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</si>
  <si>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</si>
  <si>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</si>
  <si>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</si>
  <si>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</si>
  <si>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</si>
  <si>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</si>
  <si>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</si>
  <si>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</si>
  <si>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</si>
  <si>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</si>
  <si>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</si>
  <si>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</si>
  <si>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</si>
  <si>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</si>
  <si>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</si>
  <si>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</si>
  <si>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</si>
  <si>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</si>
  <si>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</si>
  <si>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</si>
  <si>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</si>
  <si>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</si>
  <si>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</si>
  <si>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</si>
  <si>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</si>
  <si>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</si>
  <si>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</si>
  <si>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</si>
  <si>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</si>
  <si>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</si>
  <si>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</si>
  <si>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</si>
  <si>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</si>
  <si>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</si>
  <si>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</si>
  <si>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</si>
  <si>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</si>
  <si>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</si>
  <si>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</si>
  <si>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</si>
  <si>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</si>
  <si>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</si>
  <si>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</si>
  <si>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</si>
  <si>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</si>
  <si>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</si>
  <si>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</si>
  <si>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</si>
  <si>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</si>
  <si>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</si>
  <si>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</si>
  <si>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</si>
  <si>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</si>
  <si>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</si>
  <si>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</si>
  <si>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</si>
  <si>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</si>
  <si>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</si>
  <si>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</si>
  <si>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</si>
  <si>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</si>
  <si>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</si>
  <si>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</si>
  <si>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</si>
  <si>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</si>
  <si>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</si>
  <si>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</si>
  <si>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</si>
  <si>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</si>
  <si>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</si>
  <si>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</si>
  <si>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</si>
  <si>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</si>
  <si>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</si>
  <si>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</si>
  <si>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</si>
  <si>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</si>
  <si>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</si>
  <si>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</si>
  <si>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</si>
  <si>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</si>
  <si>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</si>
  <si>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</si>
  <si>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</si>
  <si>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</si>
  <si>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</si>
  <si>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</si>
  <si>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</si>
  <si>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</si>
  <si>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</si>
  <si>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</si>
  <si>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</si>
  <si>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</si>
  <si>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</si>
  <si>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</si>
  <si>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</si>
  <si>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</si>
  <si>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</si>
  <si>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</si>
  <si>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</si>
  <si>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</si>
  <si>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</si>
  <si>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</si>
  <si>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</si>
  <si>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</si>
  <si>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</si>
  <si>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</si>
  <si>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</si>
  <si>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</si>
  <si>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</si>
  <si>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</si>
  <si>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</si>
  <si>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</si>
  <si>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</si>
  <si>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</si>
  <si>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</si>
  <si>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</si>
  <si>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</si>
  <si>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</si>
  <si>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</si>
  <si>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</si>
  <si>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</si>
  <si>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</si>
  <si>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</si>
  <si>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</si>
  <si>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</si>
  <si>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</si>
  <si>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</si>
  <si>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</si>
  <si>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</si>
  <si>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</si>
  <si>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</si>
  <si>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</si>
  <si>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</si>
  <si>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</si>
  <si>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</si>
  <si>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</si>
  <si>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</si>
  <si>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</si>
  <si>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</si>
  <si>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</si>
  <si>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</si>
  <si>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</si>
  <si>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</si>
  <si>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</si>
  <si>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</si>
  <si>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</si>
  <si>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</si>
  <si>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</si>
  <si>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</si>
  <si>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</si>
  <si>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</si>
  <si>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</si>
  <si>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</si>
  <si>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</si>
  <si>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</si>
  <si>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</si>
  <si>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</si>
  <si>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</si>
  <si>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</si>
  <si>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</si>
  <si>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</si>
  <si>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</si>
  <si>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</si>
  <si>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</si>
  <si>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</si>
  <si>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</si>
  <si>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</si>
  <si>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</si>
  <si>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</si>
  <si>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</si>
  <si>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</si>
  <si>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</si>
  <si>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</si>
  <si>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</si>
  <si>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</si>
  <si>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</si>
  <si>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</si>
  <si>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</si>
  <si>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</si>
  <si>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</si>
  <si>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</si>
  <si>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</si>
  <si>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</si>
  <si>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</si>
  <si>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</si>
  <si>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</si>
  <si>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</si>
  <si>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</si>
  <si>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</si>
  <si>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</si>
  <si>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</si>
  <si>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</si>
  <si>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</si>
  <si>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</si>
  <si>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</si>
  <si>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</si>
  <si>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</si>
  <si>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</si>
  <si>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</si>
  <si>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</si>
  <si>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</si>
  <si>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</si>
  <si>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</si>
  <si>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</si>
  <si>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</si>
  <si>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</si>
  <si>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</si>
  <si>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</si>
  <si>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</si>
  <si>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</si>
  <si>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</si>
  <si>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</si>
  <si>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</si>
  <si>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</si>
  <si>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</si>
  <si>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</si>
  <si>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</si>
  <si>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</si>
  <si>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</si>
  <si>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</si>
  <si>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</si>
  <si>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</si>
  <si>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</si>
  <si>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</si>
  <si>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</si>
  <si>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</si>
  <si>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</si>
  <si>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</si>
  <si>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</si>
  <si>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</si>
  <si>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</si>
  <si>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</si>
  <si>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</si>
  <si>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</si>
  <si>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</si>
  <si>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</si>
  <si>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</si>
  <si>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</si>
  <si>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</si>
  <si>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</si>
  <si>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</si>
  <si>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</si>
  <si>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</si>
  <si>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</si>
  <si>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</si>
  <si>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</si>
  <si>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</si>
  <si>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</si>
  <si>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</si>
  <si>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</si>
  <si>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</si>
  <si>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</si>
  <si>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</si>
  <si>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</si>
  <si>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</si>
  <si>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</si>
  <si>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</si>
  <si>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</si>
  <si>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</si>
  <si>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</si>
  <si>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</si>
  <si>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</si>
  <si>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</si>
  <si>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</si>
  <si>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</si>
  <si>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</si>
  <si>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</si>
  <si>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</si>
  <si>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</si>
  <si>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</si>
  <si>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</si>
  <si>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</si>
  <si>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</si>
  <si>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</si>
  <si>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</si>
  <si>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</si>
  <si>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</si>
  <si>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</si>
  <si>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</si>
  <si>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</si>
  <si>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</si>
  <si>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</si>
  <si>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</si>
  <si>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</si>
  <si>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</si>
  <si>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</si>
  <si>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</si>
  <si>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</si>
  <si>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</si>
  <si>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</si>
  <si>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</si>
  <si>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</si>
  <si>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</si>
  <si>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</si>
  <si>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</si>
  <si>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</si>
  <si>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</si>
  <si>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</si>
  <si>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</si>
  <si>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</si>
  <si>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</si>
  <si>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</si>
  <si>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</si>
  <si>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</si>
  <si>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</si>
  <si>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</si>
  <si>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</si>
  <si>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</si>
  <si>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</si>
  <si>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</si>
  <si>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</si>
  <si>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</si>
  <si>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</si>
  <si>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</si>
  <si>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</si>
  <si>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</si>
  <si>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</si>
  <si>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</si>
  <si>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</si>
  <si>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</si>
  <si>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</si>
  <si>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</si>
  <si>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</si>
  <si>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</si>
  <si>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</si>
  <si>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</si>
  <si>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</si>
  <si>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</si>
  <si>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</si>
  <si>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</si>
  <si>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</si>
  <si>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</si>
  <si>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</si>
  <si>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</si>
  <si>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</si>
  <si>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</si>
  <si>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</si>
  <si>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</si>
  <si>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</si>
  <si>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</si>
  <si>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</si>
  <si>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</si>
  <si>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</si>
  <si>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</si>
  <si>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</si>
  <si>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</si>
  <si>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</si>
  <si>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</si>
  <si>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</si>
  <si>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</si>
  <si>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</si>
  <si>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</si>
  <si>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</si>
  <si>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</si>
  <si>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</si>
  <si>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</si>
  <si>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</si>
  <si>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</si>
  <si>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</si>
  <si>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</si>
  <si>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</si>
  <si>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</si>
  <si>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</si>
  <si>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</si>
  <si>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</si>
  <si>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</si>
  <si>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</si>
  <si>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</si>
  <si>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</si>
  <si>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</si>
  <si>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</si>
  <si>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</si>
  <si>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</si>
  <si>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</si>
  <si>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</si>
  <si>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</si>
  <si>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</si>
  <si>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</si>
  <si>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</si>
  <si>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</si>
  <si>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</si>
  <si>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</si>
  <si>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</si>
  <si>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</si>
  <si>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</si>
  <si>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</si>
  <si>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</si>
  <si>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</si>
  <si>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</si>
  <si>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</si>
  <si>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</si>
  <si>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</si>
  <si>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</si>
  <si>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</si>
  <si>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</si>
  <si>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</si>
  <si>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</si>
  <si>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</si>
  <si>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</si>
  <si>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</si>
  <si>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</si>
  <si>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</si>
  <si>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</si>
  <si>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</si>
  <si>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</si>
  <si>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</si>
  <si>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</si>
  <si>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</si>
  <si>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</si>
  <si>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</si>
  <si>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</si>
  <si>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</si>
  <si>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</si>
  <si>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</si>
  <si>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</si>
  <si>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</si>
  <si>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</si>
  <si>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</si>
  <si>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</si>
  <si>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</si>
  <si>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</si>
  <si>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</si>
  <si>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</si>
  <si>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</si>
  <si>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</si>
  <si>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</si>
  <si>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</si>
  <si>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</si>
  <si>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</si>
  <si>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</si>
  <si>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</si>
  <si>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</si>
  <si>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</si>
  <si>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</si>
  <si>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</si>
  <si>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</si>
  <si>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</si>
  <si>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</si>
  <si>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</si>
  <si>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</si>
  <si>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</si>
  <si>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</si>
  <si>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</si>
  <si>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</si>
  <si>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</si>
  <si>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</si>
  <si>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</si>
  <si>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</si>
  <si>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</si>
  <si>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</si>
  <si>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</si>
  <si>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</si>
  <si>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</si>
  <si>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</si>
  <si>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</si>
  <si>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</si>
  <si>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</si>
  <si>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</si>
  <si>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</si>
  <si>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</si>
  <si>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</si>
  <si>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</si>
  <si>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</si>
  <si>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</si>
  <si>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</si>
  <si>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</si>
  <si>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</si>
  <si>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</si>
  <si>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</si>
  <si>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</si>
  <si>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</si>
  <si>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</si>
  <si>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</si>
  <si>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</si>
  <si>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</si>
  <si>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</si>
  <si>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</si>
  <si>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</si>
  <si>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</si>
  <si>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</si>
  <si>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</si>
  <si>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</si>
  <si>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</si>
  <si>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</si>
  <si>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</si>
  <si>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</si>
  <si>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</si>
  <si>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</si>
  <si>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</si>
  <si>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</si>
  <si>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</si>
  <si>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</si>
  <si>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</si>
  <si>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</si>
  <si>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</si>
  <si>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</si>
  <si>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</si>
  <si>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</si>
  <si>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</si>
  <si>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</si>
  <si>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</si>
  <si>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</si>
  <si>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</si>
  <si>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</si>
  <si>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</si>
  <si>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</si>
  <si>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</si>
  <si>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</si>
  <si>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</si>
  <si>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</si>
  <si>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</si>
  <si>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</si>
  <si>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</si>
  <si>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</si>
  <si>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</si>
  <si>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</si>
  <si>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</si>
  <si>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</si>
  <si>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</si>
  <si>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</si>
  <si>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</si>
  <si>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</si>
  <si>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</si>
  <si>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</si>
  <si>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</si>
  <si>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</si>
  <si>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</si>
  <si>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</si>
  <si>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</si>
  <si>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</si>
  <si>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</si>
  <si>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</si>
  <si>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</si>
  <si>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</si>
  <si>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</si>
  <si>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</si>
  <si>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</si>
  <si>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</si>
  <si>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</si>
  <si>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</si>
  <si>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</si>
  <si>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</si>
  <si>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</si>
  <si>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</si>
  <si>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</si>
  <si>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</si>
  <si>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</si>
  <si>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</si>
  <si>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</si>
  <si>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</si>
  <si>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</si>
  <si>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</si>
  <si>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</si>
  <si>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</si>
  <si>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</si>
  <si>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</si>
  <si>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</si>
  <si>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</si>
  <si>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</si>
  <si>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</si>
  <si>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</si>
  <si>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</si>
  <si>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</si>
  <si>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</si>
  <si>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</si>
  <si>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</si>
  <si>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</si>
  <si>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</si>
  <si>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</si>
  <si>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</si>
  <si>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</si>
  <si>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</si>
  <si>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</si>
  <si>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</si>
  <si>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</si>
  <si>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</si>
  <si>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</si>
  <si>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</si>
  <si>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</si>
  <si>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</si>
  <si>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</si>
  <si>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</si>
  <si>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</si>
  <si>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</si>
  <si>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</si>
  <si>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</si>
  <si>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</si>
  <si>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</si>
  <si>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</si>
  <si>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</si>
  <si>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</si>
  <si>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</si>
  <si>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</si>
  <si>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</si>
  <si>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</si>
  <si>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</si>
  <si>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</si>
  <si>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</si>
  <si>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</si>
  <si>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</si>
  <si>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</si>
  <si>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</si>
  <si>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</si>
  <si>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</si>
  <si>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</si>
  <si>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</si>
  <si>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</si>
  <si>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</si>
  <si>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</si>
  <si>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</si>
  <si>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</si>
  <si>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</si>
  <si>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</si>
  <si>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</si>
  <si>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</si>
  <si>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</si>
  <si>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</si>
  <si>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</si>
  <si>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</si>
  <si>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</si>
  <si>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</si>
  <si>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</si>
  <si>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</si>
  <si>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</si>
  <si>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</si>
  <si>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</si>
  <si>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</si>
  <si>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</si>
  <si>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</si>
  <si>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</si>
  <si>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</si>
  <si>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</si>
  <si>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</si>
  <si>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</si>
  <si>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</si>
  <si>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</si>
  <si>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</si>
  <si>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</si>
  <si>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</si>
  <si>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</si>
  <si>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</si>
  <si>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</si>
  <si>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</si>
  <si>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</si>
  <si>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</si>
  <si>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</si>
  <si>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</si>
  <si>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</si>
  <si>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</si>
  <si>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</si>
  <si>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</si>
  <si>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</si>
  <si>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</si>
  <si>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</si>
  <si>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</si>
  <si>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</si>
  <si>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</si>
  <si>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</si>
  <si>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</si>
  <si>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</si>
  <si>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</si>
  <si>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</si>
  <si>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</si>
  <si>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</si>
  <si>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</si>
  <si>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</si>
  <si>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</si>
  <si>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</si>
  <si>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</si>
  <si>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</si>
  <si>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</si>
  <si>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</si>
  <si>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</si>
  <si>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</si>
  <si>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</si>
  <si>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</si>
  <si>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</si>
  <si>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</si>
  <si>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</si>
  <si>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</si>
  <si>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</si>
  <si>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</si>
  <si>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</si>
  <si>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</si>
  <si>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</si>
  <si>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</si>
  <si>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</si>
  <si>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</si>
  <si>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</si>
  <si>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</si>
  <si>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</si>
  <si>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</si>
  <si>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</si>
  <si>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</si>
  <si>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</si>
  <si>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</si>
  <si>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</si>
  <si>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</si>
  <si>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</si>
  <si>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</si>
  <si>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</si>
  <si>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</si>
  <si>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</si>
  <si>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</si>
  <si>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</si>
  <si>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</si>
  <si>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</si>
  <si>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</si>
  <si>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</si>
  <si>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</si>
  <si>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</si>
  <si>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</si>
  <si>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</si>
  <si>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</si>
  <si>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</si>
  <si>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</si>
  <si>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</si>
  <si>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</si>
  <si>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</si>
  <si>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</si>
  <si>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</si>
  <si>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</si>
  <si>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</si>
  <si>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</si>
  <si>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</si>
  <si>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</si>
  <si>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</si>
  <si>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</si>
  <si>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</si>
  <si>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</si>
  <si>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</si>
  <si>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</si>
  <si>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</si>
  <si>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</si>
  <si>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</si>
  <si>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</si>
  <si>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</si>
  <si>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</si>
  <si>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</si>
  <si>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</si>
  <si>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</si>
  <si>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</si>
  <si>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</si>
  <si>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</si>
  <si>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</si>
  <si>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</si>
  <si>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</si>
  <si>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</si>
  <si>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</si>
  <si>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</si>
  <si>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</si>
  <si>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</si>
  <si>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</si>
  <si>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</si>
  <si>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</si>
  <si>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</si>
  <si>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</si>
  <si>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</si>
  <si>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</si>
  <si>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</si>
  <si>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</si>
  <si>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</si>
  <si>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</si>
  <si>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</si>
  <si>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</si>
  <si>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</si>
  <si>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</si>
  <si>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</si>
  <si>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</si>
  <si>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</si>
  <si>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</si>
  <si>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</si>
  <si>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</si>
  <si>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</si>
  <si>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</si>
  <si>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</si>
  <si>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</si>
  <si>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</si>
  <si>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</si>
  <si>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</si>
  <si>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</si>
  <si>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</si>
  <si>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</si>
  <si>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</si>
  <si>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</si>
  <si>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</si>
  <si>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</si>
  <si>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</si>
  <si>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</si>
  <si>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</si>
  <si>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</si>
  <si>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</si>
  <si>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</si>
  <si>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</si>
  <si>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</si>
  <si>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</si>
  <si>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</si>
  <si>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</si>
  <si>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</si>
  <si>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</si>
  <si>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</si>
  <si>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</si>
  <si>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</si>
  <si>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</si>
  <si>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</si>
  <si>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</si>
  <si>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</si>
  <si>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</si>
  <si>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</si>
  <si>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</si>
  <si>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</si>
  <si>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</si>
  <si>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</si>
  <si>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</si>
  <si>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</si>
  <si>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</si>
  <si>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</si>
  <si>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</si>
  <si>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</si>
  <si>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</si>
  <si>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</si>
  <si>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</si>
  <si>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</si>
  <si>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</si>
  <si>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</si>
  <si>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</si>
  <si>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</si>
  <si>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</si>
  <si>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</si>
  <si>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</si>
  <si>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</si>
  <si>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</si>
  <si>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</si>
  <si>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</si>
  <si>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</si>
  <si>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</si>
  <si>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</si>
  <si>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</si>
  <si>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</si>
  <si>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</si>
  <si>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</si>
  <si>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</si>
  <si>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</si>
  <si>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</si>
  <si>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</si>
  <si>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</si>
  <si>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</si>
  <si>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</si>
  <si>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</si>
  <si>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</si>
  <si>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</si>
  <si>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</si>
  <si>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</si>
  <si>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</si>
  <si>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</si>
  <si>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</si>
  <si>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</si>
  <si>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</si>
  <si>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</si>
  <si>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</si>
  <si>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</si>
  <si>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</si>
  <si>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</si>
  <si>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</si>
  <si>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</si>
  <si>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</si>
  <si>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</si>
  <si>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</si>
  <si>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</si>
  <si>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</si>
  <si>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</si>
  <si>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</si>
  <si>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</si>
  <si>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</si>
  <si>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</si>
  <si>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</si>
  <si>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</si>
  <si>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</si>
  <si>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</si>
  <si>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</si>
  <si>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</si>
  <si>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</si>
  <si>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</si>
  <si>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</si>
  <si>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</si>
  <si>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</si>
  <si>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</si>
  <si>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</si>
  <si>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</si>
  <si>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</si>
  <si>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</si>
  <si>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</si>
  <si>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</si>
  <si>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</si>
  <si>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</si>
  <si>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</si>
  <si>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</si>
  <si>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</si>
  <si>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</si>
  <si>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</si>
  <si>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</si>
  <si>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</si>
  <si>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</si>
  <si>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</si>
  <si>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</si>
  <si>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</si>
  <si>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</si>
  <si>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</si>
  <si>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</si>
  <si>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</si>
  <si>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</si>
  <si>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</si>
  <si>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</si>
  <si>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</si>
  <si>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</si>
  <si>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</si>
  <si>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</si>
  <si>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</si>
  <si>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</si>
  <si>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</si>
  <si>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</si>
  <si>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</si>
  <si>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</si>
  <si>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</si>
  <si>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</si>
  <si>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</si>
  <si>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</si>
  <si>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</si>
  <si>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</si>
  <si>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</si>
  <si>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</si>
  <si>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</si>
  <si>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</si>
  <si>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</si>
  <si>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</si>
  <si>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</si>
  <si>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</si>
  <si>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</si>
  <si>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</si>
  <si>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</si>
  <si>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</si>
  <si>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</si>
  <si>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</si>
  <si>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</si>
  <si>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</si>
  <si>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</si>
  <si>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</si>
  <si>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</si>
  <si>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</si>
  <si>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</si>
  <si>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</si>
  <si>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</si>
  <si>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</si>
  <si>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</si>
  <si>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</si>
  <si>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</si>
  <si>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</si>
  <si>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</si>
  <si>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</si>
  <si>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</si>
  <si>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</si>
  <si>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</si>
  <si>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</si>
  <si>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</si>
  <si>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</si>
  <si>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</si>
  <si>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</si>
  <si>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</si>
  <si>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</si>
  <si>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</si>
  <si>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</si>
  <si>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</si>
  <si>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</si>
  <si>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</si>
  <si>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</si>
  <si>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</si>
  <si>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</si>
  <si>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</si>
  <si>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</si>
  <si>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</si>
  <si>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</si>
  <si>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</si>
  <si>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</si>
  <si>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</si>
  <si>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</si>
  <si>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</si>
  <si>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</si>
  <si>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</si>
  <si>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</si>
  <si>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</si>
  <si>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</si>
  <si>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</si>
  <si>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</si>
  <si>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</si>
  <si>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</si>
  <si>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</si>
  <si>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</si>
  <si>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</si>
  <si>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</si>
  <si>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</si>
  <si>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</si>
  <si>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</si>
  <si>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</si>
  <si>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</si>
  <si>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</si>
  <si>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</si>
  <si>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</si>
  <si>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</si>
  <si>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</si>
  <si>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</si>
  <si>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</si>
  <si>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</si>
  <si>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</si>
  <si>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</si>
  <si>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</si>
  <si>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</si>
  <si>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</si>
  <si>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</si>
  <si>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</si>
  <si>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</si>
  <si>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</si>
  <si>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</si>
  <si>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</si>
  <si>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</si>
  <si>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</si>
  <si>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</si>
  <si>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</si>
  <si>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</si>
  <si>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</si>
  <si>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</si>
  <si>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</si>
  <si>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</si>
  <si>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</si>
  <si>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</si>
  <si>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</si>
  <si>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</si>
  <si>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</si>
  <si>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</si>
  <si>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</si>
  <si>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</si>
  <si>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</si>
  <si>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</si>
  <si>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</si>
  <si>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</si>
  <si>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</si>
  <si>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</si>
  <si>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</si>
  <si>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</si>
  <si>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</si>
  <si>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</si>
  <si>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</si>
  <si>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</si>
  <si>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</si>
  <si>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</si>
  <si>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</si>
  <si>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</si>
  <si>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</si>
  <si>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</si>
  <si>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</si>
  <si>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</si>
  <si>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</si>
  <si>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</si>
  <si>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</si>
  <si>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</si>
  <si>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</si>
  <si>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</si>
  <si>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</si>
  <si>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</si>
  <si>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</si>
  <si>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</si>
  <si>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</si>
  <si>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</si>
  <si>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</si>
  <si>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</si>
  <si>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</si>
  <si>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</si>
  <si>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</si>
  <si>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</si>
  <si>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</si>
  <si>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</si>
  <si>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</si>
  <si>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</si>
  <si>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</si>
  <si>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</si>
  <si>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</si>
  <si>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</si>
  <si>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</si>
  <si>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</si>
  <si>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</si>
  <si>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</si>
  <si>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</si>
  <si>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</si>
  <si>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</si>
  <si>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</si>
  <si>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</si>
  <si>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</si>
  <si>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</si>
  <si>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</si>
  <si>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</si>
  <si>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</si>
  <si>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</si>
  <si>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</si>
  <si>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</si>
  <si>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</si>
  <si>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</si>
  <si>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</si>
  <si>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</si>
  <si>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</si>
  <si>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</si>
  <si>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</si>
  <si>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</si>
  <si>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</si>
  <si>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</si>
  <si>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</si>
  <si>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</si>
  <si>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</si>
  <si>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</si>
  <si>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</si>
  <si>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</si>
  <si>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</si>
  <si>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</si>
  <si>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</si>
  <si>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</si>
  <si>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</si>
  <si>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</si>
  <si>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</si>
  <si>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</si>
  <si>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</si>
  <si>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</si>
  <si>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</si>
  <si>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</si>
  <si>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</si>
  <si>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</si>
  <si>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</si>
  <si>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</si>
  <si>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</si>
  <si>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</si>
  <si>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</si>
  <si>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</si>
  <si>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</si>
  <si>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</si>
  <si>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</si>
  <si>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</si>
  <si>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</si>
  <si>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</si>
  <si>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</si>
  <si>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</si>
  <si>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</si>
  <si>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</si>
  <si>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</si>
  <si>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</si>
  <si>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</si>
  <si>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</si>
  <si>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</si>
  <si>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</si>
  <si>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</si>
  <si>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</si>
  <si>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</si>
  <si>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</si>
  <si>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</si>
  <si>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</si>
  <si>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</si>
  <si>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</si>
  <si>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</si>
  <si>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</si>
  <si>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</si>
  <si>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</si>
  <si>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</si>
  <si>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</si>
  <si>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</si>
  <si>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</si>
  <si>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</si>
  <si>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</si>
  <si>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</si>
  <si>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</si>
  <si>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</si>
  <si>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</si>
  <si>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</si>
  <si>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</si>
  <si>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</si>
  <si>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</si>
  <si>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</si>
  <si>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</si>
  <si>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</si>
  <si>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</si>
  <si>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</si>
  <si>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</si>
  <si>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</si>
  <si>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</si>
  <si>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</si>
  <si>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</si>
  <si>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</si>
  <si>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</si>
  <si>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</si>
  <si>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</si>
  <si>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</si>
  <si>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</si>
  <si>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</si>
  <si>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</si>
  <si>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</si>
  <si>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</si>
  <si>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</si>
  <si>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</si>
  <si>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</si>
  <si>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</si>
  <si>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</si>
  <si>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</si>
  <si>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</si>
  <si>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</si>
  <si>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</si>
  <si>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</si>
  <si>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</si>
  <si>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</si>
  <si>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</si>
  <si>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</si>
  <si>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</si>
  <si>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</si>
  <si>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</si>
  <si>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</si>
  <si>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</si>
  <si>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</si>
  <si>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</si>
  <si>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</si>
  <si>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</si>
  <si>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</si>
  <si>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</si>
  <si>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</si>
  <si>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</si>
  <si>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</si>
  <si>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</si>
  <si>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</si>
  <si>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</si>
  <si>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</si>
  <si>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</si>
  <si>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</si>
  <si>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</si>
  <si>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</si>
  <si>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</si>
  <si>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</si>
  <si>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</si>
  <si>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</si>
  <si>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</si>
  <si>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</si>
  <si>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</si>
  <si>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</si>
  <si>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</si>
  <si>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</si>
  <si>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</si>
  <si>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</si>
  <si>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</si>
  <si>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</si>
  <si>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</si>
  <si>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</si>
  <si>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</si>
  <si>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</si>
  <si>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</si>
  <si>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</si>
  <si>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</si>
  <si>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</si>
  <si>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</si>
  <si>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</si>
  <si>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</si>
  <si>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</si>
  <si>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</si>
  <si>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</si>
  <si>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</si>
  <si>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</si>
  <si>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</si>
  <si>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</si>
  <si>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</si>
  <si>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</si>
  <si>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</si>
  <si>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</si>
  <si>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</si>
  <si>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</si>
  <si>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</si>
  <si>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</si>
  <si>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</si>
  <si>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</si>
  <si>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</si>
  <si>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</si>
  <si>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</si>
  <si>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</si>
  <si>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</si>
  <si>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</si>
  <si>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</si>
  <si>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</si>
  <si>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</si>
  <si>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</si>
  <si>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</si>
  <si>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</si>
  <si>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</si>
  <si>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</si>
  <si>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</si>
  <si>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</si>
  <si>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</si>
  <si>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</si>
  <si>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</si>
  <si>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</si>
  <si>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</si>
  <si>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</si>
  <si>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</si>
  <si>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</si>
  <si>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</si>
  <si>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</si>
  <si>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</si>
  <si>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</si>
  <si>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</si>
  <si>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</si>
  <si>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</si>
  <si>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</si>
  <si>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</si>
  <si>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</si>
  <si>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</si>
  <si>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</si>
  <si>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</si>
  <si>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</si>
  <si>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</si>
  <si>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</si>
  <si>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</si>
  <si>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</si>
  <si>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</si>
  <si>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</si>
  <si>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</si>
  <si>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</si>
  <si>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</si>
  <si>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</si>
  <si>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</si>
  <si>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</si>
  <si>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</si>
  <si>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</si>
  <si>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</si>
  <si>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</si>
  <si>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</si>
  <si>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</si>
  <si>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</si>
  <si>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</si>
  <si>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</si>
  <si>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</si>
  <si>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</si>
  <si>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</si>
  <si>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</si>
  <si>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</si>
  <si>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</si>
  <si>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</si>
  <si>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</si>
  <si>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</si>
  <si>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</si>
  <si>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</si>
  <si>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</si>
  <si>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</si>
  <si>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</si>
  <si>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</si>
  <si>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</si>
  <si>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</si>
  <si>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</si>
  <si>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</si>
  <si>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</si>
  <si>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</si>
  <si>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</si>
  <si>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</si>
  <si>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</si>
  <si>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</si>
  <si>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</si>
  <si>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</si>
  <si>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</si>
  <si>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</si>
  <si>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</si>
  <si>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</si>
  <si>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</si>
  <si>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</si>
  <si>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</si>
  <si>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</si>
  <si>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</si>
  <si>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</si>
  <si>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</si>
  <si>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</si>
  <si>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</si>
  <si>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</si>
  <si>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</si>
  <si>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</si>
  <si>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</si>
  <si>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</si>
  <si>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</si>
  <si>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</si>
  <si>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</si>
  <si>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</si>
  <si>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</si>
  <si>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</si>
  <si>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</si>
  <si>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</si>
  <si>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</si>
  <si>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</si>
  <si>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</si>
  <si>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</si>
  <si>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</si>
  <si>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</si>
  <si>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</si>
  <si>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</si>
  <si>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</si>
  <si>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</si>
  <si>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</si>
  <si>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</si>
  <si>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</si>
  <si>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</si>
  <si>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</si>
  <si>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</si>
  <si>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</si>
  <si>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</si>
  <si>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</si>
  <si>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</si>
  <si>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</si>
  <si>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</si>
  <si>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</si>
  <si>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</si>
  <si>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</si>
  <si>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</si>
  <si>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</si>
  <si>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</si>
  <si>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</si>
  <si>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</si>
  <si>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</si>
  <si>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</si>
  <si>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</si>
  <si>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</si>
  <si>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</si>
  <si>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</si>
  <si>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</si>
  <si>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</si>
  <si>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</si>
  <si>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</si>
  <si>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</si>
  <si>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</si>
  <si>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</si>
  <si>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</si>
  <si>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</si>
  <si>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</si>
  <si>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</si>
  <si>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</si>
  <si>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</si>
  <si>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</si>
  <si>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</si>
  <si>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</si>
  <si>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</si>
  <si>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</si>
  <si>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</si>
  <si>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</si>
  <si>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</si>
  <si>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</si>
  <si>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</si>
  <si>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</si>
  <si>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</si>
  <si>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</si>
  <si>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</si>
  <si>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</si>
  <si>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</si>
  <si>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</si>
  <si>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</si>
  <si>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</si>
  <si>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</si>
  <si>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</si>
  <si>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</si>
  <si>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</si>
  <si>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</si>
  <si>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</si>
  <si>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</si>
  <si>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</si>
  <si>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</si>
  <si>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</si>
  <si>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</si>
  <si>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</si>
  <si>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</si>
  <si>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</si>
  <si>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</si>
  <si>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</si>
  <si>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</si>
  <si>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</si>
  <si>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</si>
  <si>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</si>
  <si>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</si>
  <si>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</si>
  <si>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</si>
  <si>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</si>
  <si>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</si>
  <si>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</si>
  <si>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</si>
  <si>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</si>
  <si>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</si>
  <si>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</si>
  <si>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</si>
  <si>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</si>
  <si>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</si>
  <si>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</si>
  <si>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</si>
  <si>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</si>
  <si>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</si>
  <si>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</si>
  <si>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</si>
  <si>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</si>
  <si>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</si>
  <si>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</si>
  <si>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</si>
  <si>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</si>
  <si>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</si>
  <si>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</si>
  <si>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</si>
  <si>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</si>
  <si>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</si>
  <si>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</si>
  <si>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</si>
  <si>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</si>
  <si>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</si>
  <si>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</si>
  <si>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</si>
  <si>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</si>
  <si>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</si>
  <si>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</si>
  <si>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</si>
  <si>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</si>
  <si>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</si>
  <si>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</si>
  <si>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</si>
  <si>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</si>
  <si>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</si>
  <si>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</si>
  <si>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</si>
  <si>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</si>
  <si>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</si>
  <si>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</si>
  <si>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</si>
  <si>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</si>
  <si>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</si>
  <si>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</si>
  <si>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</si>
  <si>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</si>
  <si>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</si>
  <si>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</si>
  <si>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</si>
  <si>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</si>
  <si>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</si>
  <si>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</si>
  <si>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</si>
  <si>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</si>
  <si>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</si>
  <si>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</si>
  <si>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</si>
  <si>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</si>
  <si>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</si>
  <si>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</si>
  <si>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</si>
  <si>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</si>
  <si>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</si>
  <si>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</si>
  <si>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</si>
  <si>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</si>
  <si>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</si>
  <si>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</si>
  <si>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</si>
  <si>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</si>
  <si>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</si>
  <si>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</si>
  <si>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</si>
  <si>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</si>
  <si>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</si>
  <si>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</si>
  <si>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</si>
  <si>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</si>
  <si>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</si>
  <si>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</si>
  <si>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</si>
  <si>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</si>
  <si>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</si>
  <si>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</si>
  <si>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</si>
  <si>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</si>
  <si>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</si>
  <si>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</si>
  <si>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</si>
  <si>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</si>
  <si>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</si>
  <si>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</si>
  <si>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</si>
  <si>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</si>
  <si>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</si>
  <si>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</si>
  <si>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</si>
  <si>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</si>
  <si>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</si>
  <si>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</si>
  <si>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</si>
  <si>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</si>
  <si>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</si>
  <si>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</si>
  <si>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</si>
  <si>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</si>
  <si>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</si>
  <si>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</si>
  <si>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</si>
  <si>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</si>
  <si>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</si>
  <si>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</si>
  <si>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</si>
  <si>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</si>
  <si>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</si>
  <si>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</si>
  <si>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</si>
  <si>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</si>
  <si>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</si>
  <si>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</si>
  <si>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</si>
  <si>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</si>
  <si>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</si>
  <si>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</si>
  <si>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</si>
  <si>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</si>
  <si>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</si>
  <si>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</si>
  <si>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</si>
  <si>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</si>
  <si>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</si>
  <si>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</si>
  <si>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</si>
  <si>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</si>
  <si>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</si>
  <si>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</si>
  <si>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</si>
  <si>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</si>
  <si>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</si>
  <si>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</si>
  <si>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</si>
  <si>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</si>
  <si>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</si>
  <si>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</si>
  <si>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</si>
  <si>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</si>
  <si>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</si>
  <si>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</si>
  <si>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</si>
  <si>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</si>
  <si>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</si>
  <si>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</si>
  <si>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</si>
  <si>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</si>
  <si>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</si>
  <si>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</si>
  <si>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</si>
  <si>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</si>
  <si>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</si>
  <si>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</si>
  <si>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</si>
  <si>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</si>
  <si>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</si>
  <si>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</si>
  <si>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</si>
  <si>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</si>
  <si>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</si>
  <si>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</si>
  <si>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</si>
  <si>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</si>
  <si>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</si>
  <si>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</si>
  <si>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</si>
  <si>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</si>
  <si>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</si>
  <si>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</si>
  <si>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</si>
  <si>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</si>
  <si>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</si>
  <si>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</si>
  <si>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</si>
  <si>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</si>
  <si>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</si>
  <si>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</si>
  <si>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</si>
  <si>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</si>
  <si>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</si>
  <si>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</si>
  <si>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</si>
  <si>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</si>
  <si>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</si>
  <si>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</si>
  <si>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</si>
  <si>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</si>
  <si>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</si>
  <si>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</si>
  <si>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</si>
  <si>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</si>
  <si>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</si>
  <si>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</si>
  <si>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</si>
  <si>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</si>
  <si>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</si>
  <si>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</si>
  <si>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</si>
  <si>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</si>
  <si>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</si>
  <si>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</si>
  <si>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</si>
  <si>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</si>
  <si>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</si>
  <si>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</si>
  <si>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</si>
  <si>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</si>
  <si>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</si>
  <si>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</si>
  <si>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</si>
  <si>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</si>
  <si>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</si>
  <si>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</si>
  <si>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</si>
  <si>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</si>
  <si>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</si>
  <si>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</si>
  <si>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</si>
  <si>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</si>
  <si>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</si>
  <si>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</si>
  <si>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</si>
  <si>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</si>
  <si>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</si>
  <si>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</si>
  <si>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</si>
  <si>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</si>
  <si>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</si>
  <si>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</si>
  <si>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</si>
  <si>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</si>
  <si>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</si>
  <si>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</si>
  <si>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</si>
  <si>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</si>
  <si>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</si>
  <si>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</si>
  <si>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</si>
  <si>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</si>
  <si>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</si>
  <si>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</si>
  <si>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</si>
  <si>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</si>
  <si>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</si>
  <si>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</si>
  <si>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</si>
  <si>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</si>
  <si>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</si>
  <si>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</si>
  <si>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</si>
  <si>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</si>
  <si>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</si>
  <si>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</si>
  <si>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</si>
  <si>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</si>
  <si>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</si>
  <si>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</si>
  <si>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</si>
  <si>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</si>
  <si>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</si>
  <si>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</si>
  <si>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</si>
  <si>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</si>
  <si>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</si>
  <si>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</si>
  <si>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</si>
  <si>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</si>
  <si>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</si>
  <si>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</si>
  <si>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</si>
  <si>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</si>
  <si>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</si>
  <si>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</si>
  <si>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</si>
  <si>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</si>
  <si>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</si>
  <si>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</si>
  <si>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</si>
  <si>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</si>
  <si>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</si>
  <si>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</si>
  <si>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</si>
  <si>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</si>
  <si>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</si>
  <si>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</si>
  <si>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</si>
  <si>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</si>
  <si>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</si>
  <si>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</si>
  <si>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</si>
  <si>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</si>
  <si>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</si>
  <si>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</si>
  <si>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</si>
  <si>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</si>
  <si>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</si>
  <si>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</si>
  <si>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</si>
  <si>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</si>
  <si>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</si>
  <si>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</si>
  <si>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</si>
  <si>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</si>
  <si>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</si>
  <si>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</si>
  <si>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</si>
  <si>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</si>
  <si>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</si>
  <si>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</si>
  <si>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</si>
  <si>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</si>
  <si>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</si>
  <si>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</si>
  <si>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</si>
  <si>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</si>
  <si>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</si>
  <si>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</si>
  <si>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</si>
  <si>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</si>
  <si>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</si>
  <si>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</si>
  <si>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</si>
  <si>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</si>
  <si>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</si>
  <si>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</si>
  <si>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</si>
  <si>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</si>
  <si>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</si>
  <si>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</si>
  <si>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</si>
  <si>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</si>
  <si>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</si>
  <si>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</si>
  <si>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</si>
  <si>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</si>
  <si>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</si>
  <si>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</si>
  <si>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</si>
  <si>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</si>
  <si>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</si>
  <si>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</si>
  <si>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</si>
  <si>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</si>
  <si>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</si>
  <si>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</si>
  <si>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</si>
  <si>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</si>
  <si>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</si>
  <si>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</si>
  <si>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</si>
  <si>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</si>
  <si>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</si>
  <si>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</si>
  <si>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</si>
  <si>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</si>
  <si>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</si>
  <si>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</si>
  <si>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</si>
  <si>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</si>
  <si>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</si>
  <si>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</si>
  <si>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</si>
  <si>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</si>
  <si>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</si>
  <si>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</si>
  <si>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</si>
  <si>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</si>
  <si>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</si>
  <si>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</si>
  <si>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</si>
  <si>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</si>
  <si>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</si>
  <si>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</si>
  <si>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</si>
  <si>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</si>
  <si>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</si>
  <si>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</si>
  <si>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</si>
  <si>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</si>
  <si>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</si>
  <si>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</si>
  <si>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</si>
  <si>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</si>
  <si>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</si>
  <si>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</si>
  <si>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</si>
  <si>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</si>
  <si>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</si>
  <si>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</si>
  <si>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</si>
  <si>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</si>
  <si>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</si>
  <si>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</si>
  <si>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</si>
  <si>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</si>
  <si>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</si>
  <si>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</si>
  <si>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</si>
  <si>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</si>
  <si>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</si>
  <si>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</si>
  <si>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</si>
  <si>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</si>
  <si>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</si>
  <si>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</si>
  <si>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</si>
  <si>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</si>
  <si>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</si>
  <si>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</si>
  <si>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</si>
  <si>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</si>
  <si>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</si>
  <si>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</si>
  <si>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</si>
  <si>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</si>
  <si>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</si>
  <si>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</si>
  <si>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</si>
  <si>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</si>
  <si>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</si>
  <si>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</si>
  <si>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</si>
  <si>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</si>
  <si>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</si>
  <si>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</si>
  <si>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</si>
  <si>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</si>
  <si>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</si>
  <si>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</si>
  <si>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</si>
  <si>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</si>
  <si>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</si>
  <si>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</si>
  <si>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</si>
  <si>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</si>
  <si>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</si>
  <si>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</si>
  <si>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</si>
  <si>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</si>
  <si>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</si>
  <si>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</si>
  <si>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</si>
  <si>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</si>
  <si>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</si>
  <si>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</si>
  <si>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</si>
  <si>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</si>
  <si>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</si>
  <si>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</si>
  <si>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</si>
  <si>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</si>
  <si>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</si>
  <si>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</si>
  <si>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</si>
  <si>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</si>
  <si>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</si>
  <si>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</si>
  <si>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</si>
  <si>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</si>
  <si>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</si>
  <si>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</si>
  <si>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</si>
  <si>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</si>
  <si>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</si>
  <si>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</si>
  <si>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</si>
  <si>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</si>
  <si>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</si>
  <si>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</si>
  <si>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</si>
  <si>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</si>
  <si>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</si>
  <si>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</si>
  <si>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</si>
  <si>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</si>
  <si>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</si>
  <si>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</si>
  <si>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</si>
  <si>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</si>
  <si>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</si>
  <si>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</si>
  <si>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</si>
  <si>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</si>
  <si>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</si>
  <si>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</si>
  <si>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</si>
  <si>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</si>
  <si>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</si>
  <si>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</si>
  <si>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</si>
  <si>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</si>
  <si>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</si>
  <si>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</si>
  <si>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</si>
  <si>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</si>
  <si>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</si>
  <si>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</si>
  <si>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</si>
  <si>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</si>
  <si>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</si>
  <si>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</si>
  <si>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</si>
  <si>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</si>
  <si>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</si>
  <si>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</si>
  <si>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</si>
  <si>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</si>
  <si>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</si>
  <si>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</si>
  <si>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</si>
  <si>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</si>
  <si>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</si>
  <si>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</si>
  <si>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</si>
  <si>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</si>
  <si>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</si>
  <si>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</si>
  <si>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</si>
  <si>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</si>
  <si>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</si>
  <si>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</si>
  <si>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</si>
  <si>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</si>
  <si>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</si>
  <si>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</si>
  <si>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</si>
  <si>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</si>
  <si>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</si>
  <si>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</si>
  <si>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</si>
  <si>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</si>
  <si>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</si>
  <si>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</si>
  <si>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</si>
  <si>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</si>
  <si>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</si>
  <si>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</si>
  <si>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</si>
  <si>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</si>
  <si>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</si>
  <si>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</si>
  <si>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</si>
  <si>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</si>
  <si>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</si>
  <si>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</si>
  <si>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</si>
  <si>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</si>
  <si>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</si>
  <si>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</si>
  <si>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</si>
  <si>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</si>
  <si>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</si>
  <si>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</si>
  <si>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</si>
  <si>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</si>
  <si>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</si>
  <si>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</si>
  <si>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</si>
  <si>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</si>
  <si>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</si>
  <si>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</si>
  <si>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</si>
  <si>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</si>
  <si>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</si>
  <si>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</si>
  <si>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</si>
  <si>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</si>
  <si>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</si>
  <si>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</si>
  <si>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</si>
  <si>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</si>
  <si>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</si>
  <si>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</si>
  <si>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</si>
  <si>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</si>
  <si>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</si>
  <si>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</si>
  <si>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</si>
  <si>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</si>
  <si>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</si>
  <si>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</si>
  <si>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</si>
  <si>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</si>
  <si>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</si>
  <si>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</si>
  <si>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</si>
  <si>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</si>
  <si>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</si>
  <si>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</si>
  <si>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</si>
  <si>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</si>
  <si>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</si>
  <si>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</si>
  <si>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</si>
  <si>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</si>
  <si>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</si>
  <si>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</si>
  <si>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</si>
  <si>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</si>
  <si>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</si>
  <si>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</si>
  <si>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</si>
  <si>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</si>
  <si>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</si>
  <si>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</si>
  <si>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</si>
  <si>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</si>
  <si>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</si>
  <si>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</si>
  <si>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</si>
  <si>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</si>
  <si>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</si>
  <si>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</si>
  <si>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</si>
  <si>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</si>
  <si>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</si>
  <si>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</si>
  <si>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</si>
  <si>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</si>
  <si>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</si>
  <si>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</si>
  <si>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</si>
  <si>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</si>
  <si>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</si>
  <si>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</si>
  <si>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</si>
  <si>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</si>
  <si>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</si>
  <si>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</si>
  <si>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</si>
  <si>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</si>
  <si>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</si>
  <si>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</si>
  <si>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</si>
  <si>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</si>
  <si>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</si>
  <si>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</si>
  <si>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</si>
  <si>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</si>
  <si>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</si>
  <si>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</si>
  <si>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</si>
  <si>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</si>
  <si>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</si>
  <si>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</si>
  <si>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</si>
  <si>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</si>
  <si>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</si>
  <si>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</si>
  <si>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</si>
  <si>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</si>
  <si>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</si>
  <si>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</si>
  <si>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</si>
  <si>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</si>
  <si>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</si>
  <si>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</si>
  <si>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</si>
  <si>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</si>
  <si>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</si>
  <si>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</si>
  <si>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</si>
  <si>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</si>
  <si>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</si>
  <si>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</si>
  <si>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</si>
  <si>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</si>
  <si>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</si>
  <si>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</si>
  <si>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</si>
  <si>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</si>
  <si>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</si>
  <si>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</si>
  <si>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</si>
  <si>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</si>
  <si>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</si>
  <si>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</si>
  <si>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</si>
  <si>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</si>
  <si>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</si>
  <si>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</si>
  <si>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</si>
  <si>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</si>
  <si>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</si>
  <si>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</si>
  <si>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</si>
  <si>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</si>
  <si>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</si>
  <si>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</si>
  <si>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</si>
  <si>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</si>
  <si>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</si>
  <si>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</si>
  <si>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</si>
  <si>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</si>
  <si>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</si>
  <si>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</si>
  <si>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</si>
  <si>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</si>
  <si>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</si>
  <si>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</si>
  <si>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</si>
  <si>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</si>
  <si>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</si>
  <si>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</si>
  <si>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</si>
  <si>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</si>
  <si>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</si>
  <si>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</si>
  <si>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</si>
  <si>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</si>
  <si>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</si>
  <si>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</si>
  <si>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</si>
  <si>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</si>
  <si>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</si>
  <si>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</si>
  <si>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</si>
  <si>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</si>
  <si>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</si>
  <si>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</si>
  <si>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</si>
  <si>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</si>
  <si>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</si>
  <si>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</si>
  <si>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</si>
  <si>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</si>
  <si>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</si>
  <si>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</si>
  <si>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</si>
  <si>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</si>
  <si>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</si>
  <si>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</si>
  <si>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</si>
  <si>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</si>
  <si>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</si>
  <si>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</si>
  <si>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</si>
  <si>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</si>
  <si>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</si>
  <si>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</si>
  <si>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</si>
  <si>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</si>
  <si>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</si>
  <si>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</si>
  <si>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</si>
  <si>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</si>
  <si>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</si>
  <si>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</si>
  <si>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</si>
  <si>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</si>
  <si>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</si>
  <si>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</si>
  <si>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</si>
  <si>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</si>
  <si>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</si>
  <si>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</si>
  <si>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</si>
  <si>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</si>
  <si>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</si>
  <si>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</si>
  <si>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</si>
  <si>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</si>
  <si>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</si>
  <si>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</si>
  <si>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</si>
  <si>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</si>
  <si>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</si>
  <si>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</si>
  <si>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</si>
  <si>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</si>
  <si>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</si>
  <si>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</si>
  <si>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</si>
  <si>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</si>
  <si>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</si>
  <si>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</si>
  <si>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</si>
  <si>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</si>
  <si>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</si>
  <si>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</si>
  <si>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</si>
  <si>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</si>
  <si>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</si>
  <si>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</si>
  <si>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</si>
  <si>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</si>
  <si>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</si>
  <si>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</si>
  <si>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</si>
  <si>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</si>
  <si>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</si>
  <si>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</si>
  <si>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</si>
  <si>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</si>
  <si>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</si>
  <si>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</si>
  <si>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</si>
  <si>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</si>
  <si>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</si>
  <si>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</si>
  <si>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</si>
  <si>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</si>
  <si>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</si>
  <si>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</si>
  <si>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</si>
  <si>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</si>
  <si>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</si>
  <si>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</si>
  <si>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</si>
  <si>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</si>
  <si>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</si>
  <si>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</si>
  <si>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</si>
  <si>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</si>
  <si>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</si>
  <si>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</si>
  <si>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</si>
  <si>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</si>
  <si>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</si>
  <si>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</si>
  <si>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</si>
  <si>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</si>
  <si>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</si>
  <si>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</si>
  <si>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</si>
  <si>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</si>
  <si>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</si>
  <si>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</si>
  <si>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</si>
  <si>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</si>
  <si>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</si>
  <si>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</si>
  <si>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</si>
  <si>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</si>
  <si>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</si>
  <si>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</si>
  <si>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</si>
  <si>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</si>
  <si>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</si>
  <si>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</si>
  <si>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</si>
  <si>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</si>
  <si>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</si>
  <si>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</si>
  <si>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</si>
  <si>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</si>
  <si>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</si>
  <si>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</si>
  <si>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</si>
  <si>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</si>
  <si>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</si>
  <si>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</si>
  <si>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</si>
  <si>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</si>
  <si>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</si>
  <si>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</si>
  <si>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</si>
  <si>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</si>
  <si>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</si>
  <si>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</si>
  <si>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</si>
  <si>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</si>
  <si>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</si>
  <si>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</si>
  <si>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</si>
  <si>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</si>
  <si>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</si>
  <si>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</si>
  <si>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</si>
  <si>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</si>
  <si>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</si>
  <si>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</si>
  <si>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</si>
  <si>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</si>
  <si>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</si>
  <si>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</si>
  <si>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</si>
  <si>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</si>
  <si>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</si>
  <si>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</si>
  <si>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</si>
  <si>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</si>
  <si>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</si>
  <si>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</si>
  <si>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</si>
  <si>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</si>
  <si>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</si>
  <si>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</si>
  <si>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</si>
  <si>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</si>
  <si>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</si>
  <si>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</si>
  <si>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</si>
  <si>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</si>
  <si>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</si>
  <si>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</si>
  <si>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</si>
  <si>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</si>
  <si>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</si>
  <si>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</si>
  <si>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</si>
  <si>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</si>
  <si>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</si>
  <si>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</si>
  <si>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</si>
  <si>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</si>
  <si>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</si>
  <si>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</si>
  <si>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</si>
  <si>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</si>
  <si>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</si>
  <si>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</si>
  <si>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</si>
  <si>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</si>
  <si>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</si>
  <si>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</si>
  <si>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</si>
  <si>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</si>
  <si>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</si>
  <si>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</si>
  <si>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</si>
  <si>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</si>
  <si>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</si>
  <si>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</si>
  <si>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</si>
  <si>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</si>
  <si>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</si>
  <si>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</si>
  <si>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</si>
  <si>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</si>
  <si>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</si>
  <si>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</si>
  <si>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</si>
  <si>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</si>
  <si>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</si>
  <si>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</si>
  <si>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</si>
  <si>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</si>
  <si>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</si>
  <si>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</si>
  <si>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</si>
  <si>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</si>
  <si>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</si>
  <si>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</si>
  <si>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</si>
  <si>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</si>
  <si>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</si>
  <si>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</si>
  <si>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</si>
  <si>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</si>
  <si>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</si>
  <si>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</si>
  <si>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</si>
  <si>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</si>
  <si>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</si>
  <si>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</si>
  <si>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</si>
  <si>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</si>
  <si>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</si>
  <si>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</si>
  <si>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</si>
  <si>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</si>
  <si>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</si>
  <si>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</si>
  <si>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</si>
  <si>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</si>
  <si>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</si>
  <si>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</si>
  <si>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</si>
  <si>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</si>
  <si>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</si>
  <si>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</si>
  <si>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</si>
  <si>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</si>
  <si>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</si>
  <si>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</si>
  <si>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</si>
  <si>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</si>
  <si>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</si>
  <si>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</si>
  <si>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</si>
  <si>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</si>
  <si>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</si>
  <si>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</si>
  <si>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</si>
  <si>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</si>
  <si>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</si>
  <si>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</si>
  <si>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</si>
  <si>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</si>
  <si>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</si>
  <si>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</si>
  <si>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</si>
  <si>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</si>
  <si>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</si>
  <si>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</si>
  <si>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</si>
  <si>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</si>
  <si>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</si>
  <si>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</si>
  <si>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</si>
  <si>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</si>
  <si>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</si>
  <si>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</si>
  <si>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</si>
  <si>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</si>
  <si>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</si>
  <si>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</si>
  <si>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</si>
  <si>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</si>
  <si>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</si>
  <si>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</si>
  <si>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</si>
  <si>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</si>
  <si>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</si>
  <si>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</si>
  <si>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</si>
  <si>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</si>
  <si>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</si>
  <si>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</si>
  <si>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</si>
  <si>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</si>
  <si>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</si>
  <si>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</si>
  <si>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</si>
  <si>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</si>
  <si>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</si>
  <si>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</si>
  <si>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</si>
  <si>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</si>
  <si>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</si>
  <si>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</si>
  <si>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</si>
  <si>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</si>
  <si>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</si>
  <si>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</si>
  <si>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</si>
  <si>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</si>
  <si>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</si>
  <si>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</si>
  <si>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</si>
  <si>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</si>
  <si>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</si>
  <si>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</si>
  <si>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</si>
  <si>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</si>
  <si>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</si>
  <si>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</si>
  <si>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</si>
  <si>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</si>
  <si>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</si>
  <si>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</si>
  <si>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</si>
  <si>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</si>
  <si>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</si>
  <si>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</si>
  <si>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</si>
  <si>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</si>
  <si>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</si>
  <si>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</si>
  <si>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</si>
  <si>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</si>
  <si>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</si>
  <si>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</si>
  <si>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</si>
  <si>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</si>
  <si>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</si>
  <si>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</si>
  <si>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</si>
  <si>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</si>
  <si>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</si>
  <si>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</si>
  <si>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</si>
  <si>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</si>
  <si>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</si>
  <si>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</si>
  <si>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</si>
  <si>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</si>
  <si>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</si>
  <si>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</si>
  <si>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</si>
  <si>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</si>
  <si>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</si>
  <si>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</si>
  <si>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</si>
  <si>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</si>
  <si>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</si>
  <si>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</si>
  <si>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</si>
  <si>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</si>
  <si>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</si>
  <si>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</si>
  <si>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</si>
  <si>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</si>
  <si>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</si>
  <si>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</si>
  <si>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</si>
  <si>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</si>
  <si>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</si>
  <si>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</si>
  <si>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</si>
  <si>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</si>
  <si>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</si>
  <si>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</si>
  <si>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</si>
  <si>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</si>
  <si>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</si>
  <si>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</si>
  <si>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</si>
  <si>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</si>
  <si>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</si>
  <si>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</si>
  <si>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</si>
  <si>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</si>
  <si>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</si>
  <si>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</si>
  <si>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</si>
  <si>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</si>
  <si>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</si>
  <si>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</si>
  <si>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</si>
  <si>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</si>
  <si>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</si>
  <si>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</si>
  <si>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</si>
  <si>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</si>
  <si>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</si>
  <si>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</si>
  <si>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</si>
  <si>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</si>
  <si>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</si>
  <si>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</si>
  <si>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</si>
  <si>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</si>
  <si>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</si>
  <si>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</si>
  <si>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</si>
  <si>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</si>
  <si>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</si>
  <si>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</si>
  <si>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</si>
  <si>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</si>
  <si>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</si>
  <si>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</si>
  <si>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</si>
  <si>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</si>
  <si>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</si>
  <si>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</si>
  <si>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</si>
  <si>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</si>
  <si>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</si>
  <si>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</si>
  <si>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</si>
  <si>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</si>
  <si>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</si>
  <si>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</si>
  <si>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</si>
  <si>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</si>
  <si>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</si>
  <si>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</si>
  <si>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</si>
  <si>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</si>
  <si>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</si>
  <si>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</si>
  <si>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</si>
  <si>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</si>
  <si>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</si>
  <si>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</si>
  <si>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</si>
  <si>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</si>
  <si>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</si>
  <si>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</si>
  <si>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</si>
  <si>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</si>
  <si>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</si>
  <si>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</si>
  <si>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</si>
  <si>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</si>
  <si>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</si>
  <si>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</si>
  <si>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</si>
  <si>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</si>
  <si>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</si>
  <si>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</si>
  <si>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</si>
  <si>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</si>
  <si>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</si>
  <si>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</si>
  <si>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</si>
  <si>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</si>
  <si>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</si>
  <si>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</si>
  <si>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</si>
  <si>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</si>
  <si>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</si>
  <si>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</si>
  <si>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</si>
  <si>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</si>
  <si>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</si>
  <si>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</si>
  <si>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</si>
  <si>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</si>
  <si>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</si>
  <si>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</si>
  <si>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</si>
  <si>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</si>
  <si>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</si>
  <si>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</si>
  <si>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</si>
  <si>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</si>
  <si>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</si>
  <si>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</si>
  <si>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</si>
  <si>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</si>
  <si>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</si>
  <si>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</si>
  <si>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</si>
  <si>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</si>
  <si>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</si>
  <si>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</si>
  <si>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</si>
  <si>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</si>
  <si>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</si>
  <si>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</si>
  <si>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</si>
  <si>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</si>
  <si>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</si>
  <si>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</si>
  <si>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</si>
  <si>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</si>
  <si>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</si>
  <si>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</si>
  <si>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</si>
  <si>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</si>
  <si>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</si>
  <si>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</si>
  <si>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</si>
  <si>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</si>
  <si>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</si>
  <si>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</si>
  <si>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</si>
  <si>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</si>
  <si>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</si>
  <si>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</si>
  <si>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</si>
  <si>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</si>
  <si>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</si>
  <si>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</si>
  <si>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</si>
  <si>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</si>
  <si>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</si>
  <si>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</si>
  <si>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</si>
  <si>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</si>
  <si>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</si>
  <si>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</si>
  <si>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</si>
  <si>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</si>
  <si>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</si>
  <si>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</si>
  <si>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</si>
  <si>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</si>
  <si>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</si>
  <si>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</si>
  <si>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</si>
  <si>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</si>
  <si>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</si>
  <si>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</si>
  <si>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</si>
  <si>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</si>
  <si>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</si>
  <si>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</si>
  <si>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</si>
  <si>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</si>
  <si>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</si>
  <si>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</si>
  <si>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</si>
  <si>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</si>
  <si>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</si>
  <si>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</si>
  <si>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</si>
  <si>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</si>
  <si>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</si>
  <si>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</si>
  <si>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</si>
  <si>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</si>
  <si>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</si>
  <si>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</si>
  <si>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</si>
  <si>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</si>
  <si>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</si>
  <si>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</si>
  <si>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</si>
  <si>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</si>
  <si>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</si>
  <si>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</si>
  <si>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</si>
  <si>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</si>
  <si>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</si>
  <si>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</si>
  <si>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</si>
  <si>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</si>
  <si>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</si>
  <si>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</si>
  <si>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</si>
  <si>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</si>
  <si>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</si>
  <si>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</si>
  <si>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</si>
  <si>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</si>
  <si>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</si>
  <si>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</si>
  <si>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</si>
  <si>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</si>
  <si>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</si>
  <si>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</si>
  <si>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</si>
  <si>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</si>
  <si>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</si>
  <si>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</si>
  <si>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</si>
  <si>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</si>
  <si>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</si>
  <si>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</si>
  <si>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</si>
  <si>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</si>
  <si>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</si>
  <si>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</si>
  <si>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</si>
  <si>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</si>
  <si>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</si>
  <si>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</si>
  <si>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</si>
  <si>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</si>
  <si>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</si>
  <si>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</si>
  <si>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</si>
  <si>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</si>
  <si>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</si>
  <si>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</si>
  <si>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</si>
  <si>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</si>
  <si>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</si>
  <si>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</si>
  <si>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</si>
  <si>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</si>
  <si>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</si>
  <si>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</si>
  <si>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</si>
  <si>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</si>
  <si>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</si>
  <si>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</si>
  <si>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</si>
  <si>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</si>
  <si>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</si>
  <si>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</si>
  <si>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</si>
  <si>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</si>
  <si>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</si>
  <si>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</si>
  <si>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</si>
  <si>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</si>
  <si>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</si>
  <si>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</si>
  <si>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</si>
  <si>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</si>
  <si>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</si>
  <si>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</si>
  <si>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</si>
  <si>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</si>
  <si>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</si>
  <si>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</si>
  <si>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</si>
  <si>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</si>
  <si>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</si>
  <si>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</si>
  <si>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</si>
  <si>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</si>
  <si>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</si>
  <si>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</si>
  <si>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</si>
  <si>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</si>
  <si>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</si>
  <si>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</si>
  <si>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</si>
  <si>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</si>
  <si>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</si>
  <si>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</si>
  <si>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</si>
  <si>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</si>
  <si>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</si>
  <si>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</si>
  <si>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</si>
  <si>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</si>
  <si>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</si>
  <si>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</si>
  <si>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</si>
  <si>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</si>
  <si>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</si>
  <si>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</si>
  <si>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</si>
  <si>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</si>
  <si>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</si>
  <si>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</si>
  <si>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</si>
  <si>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</si>
  <si>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</si>
  <si>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</si>
  <si>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</si>
  <si>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</si>
  <si>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</si>
  <si>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</si>
  <si>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</si>
  <si>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</si>
  <si>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</si>
  <si>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</si>
  <si>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</si>
  <si>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</si>
  <si>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</si>
  <si>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</si>
  <si>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</si>
  <si>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</si>
  <si>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</si>
  <si>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</si>
  <si>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</si>
  <si>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</si>
  <si>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</si>
  <si>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</si>
  <si>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</si>
  <si>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</si>
  <si>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</si>
  <si>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</si>
  <si>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</si>
  <si>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</si>
  <si>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</si>
  <si>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</si>
  <si>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</si>
  <si>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</si>
  <si>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</si>
  <si>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</si>
  <si>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</si>
  <si>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</si>
  <si>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</si>
  <si>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</si>
  <si>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</si>
  <si>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</si>
  <si>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</si>
  <si>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</si>
  <si>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</si>
  <si>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</si>
  <si>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</si>
  <si>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</si>
  <si>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</si>
  <si>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</si>
  <si>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</si>
  <si>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</si>
  <si>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</si>
  <si>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</si>
  <si>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</si>
  <si>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</si>
  <si>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</si>
  <si>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</si>
  <si>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</si>
  <si>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</si>
  <si>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</si>
  <si>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</si>
  <si>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</si>
  <si>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</si>
  <si>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</si>
  <si>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</si>
  <si>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</si>
  <si>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</si>
  <si>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</si>
  <si>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</si>
  <si>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</si>
  <si>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</si>
  <si>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</si>
  <si>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</si>
  <si>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</si>
  <si>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</si>
  <si>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</si>
  <si>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</si>
  <si>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</si>
  <si>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</si>
  <si>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</si>
  <si>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</si>
  <si>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</si>
  <si>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</si>
  <si>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</si>
  <si>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</si>
  <si>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</si>
  <si>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</si>
  <si>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</si>
  <si>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</si>
  <si>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</si>
  <si>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</si>
  <si>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</si>
  <si>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</si>
  <si>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</si>
  <si>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</si>
  <si>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</si>
  <si>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</si>
  <si>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</si>
  <si>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</si>
  <si>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</si>
  <si>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</si>
  <si>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</si>
  <si>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</si>
  <si>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</si>
  <si>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</si>
  <si>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</si>
  <si>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</si>
  <si>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</si>
  <si>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</si>
  <si>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</si>
  <si>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</si>
  <si>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</si>
  <si>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</si>
  <si>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</si>
  <si>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</si>
  <si>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</si>
  <si>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</si>
  <si>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</si>
  <si>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</si>
  <si>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</si>
  <si>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</si>
  <si>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</si>
  <si>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</si>
  <si>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</si>
  <si>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</si>
  <si>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</si>
  <si>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</si>
  <si>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</si>
  <si>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</si>
  <si>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</si>
  <si>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</si>
  <si>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</si>
  <si>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</si>
  <si>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</si>
  <si>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</si>
  <si>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</si>
  <si>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</si>
  <si>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</si>
  <si>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</si>
  <si>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</si>
  <si>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</si>
  <si>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</si>
  <si>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</si>
  <si>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</si>
  <si>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</si>
  <si>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</si>
  <si>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</si>
  <si>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</si>
  <si>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</si>
  <si>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</si>
  <si>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</si>
  <si>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</si>
  <si>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</si>
  <si>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</si>
  <si>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</si>
  <si>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</si>
  <si>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</si>
  <si>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</si>
  <si>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</si>
  <si>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</si>
  <si>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</si>
  <si>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</si>
  <si>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</si>
  <si>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</si>
  <si>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</si>
  <si>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</si>
  <si>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</si>
  <si>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</si>
  <si>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</si>
  <si>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</si>
  <si>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</si>
  <si>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</si>
  <si>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</si>
  <si>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</si>
  <si>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</si>
  <si>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</si>
  <si>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</si>
  <si>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</si>
  <si>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</si>
  <si>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</si>
  <si>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</si>
  <si>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</si>
  <si>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</si>
  <si>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</si>
  <si>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</si>
  <si>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</si>
  <si>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</si>
  <si>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</si>
  <si>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</si>
  <si>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</si>
  <si>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</si>
  <si>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</si>
  <si>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</si>
  <si>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</si>
  <si>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</si>
  <si>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</si>
  <si>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</si>
  <si>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</si>
  <si>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</si>
  <si>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</si>
  <si>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</si>
  <si>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</si>
  <si>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</si>
  <si>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</si>
  <si>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</si>
  <si>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</si>
  <si>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</si>
  <si>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</si>
  <si>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</si>
  <si>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</si>
  <si>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</si>
  <si>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</si>
  <si>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</si>
  <si>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</si>
  <si>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</si>
  <si>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</si>
  <si>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</si>
  <si>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</si>
  <si>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</si>
  <si>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</si>
  <si>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</si>
  <si>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</si>
  <si>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</si>
  <si>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</si>
  <si>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</si>
  <si>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</si>
  <si>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</si>
  <si>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</si>
  <si>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</si>
  <si>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</si>
  <si>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</si>
  <si>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</si>
  <si>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</si>
  <si>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</si>
  <si>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</si>
  <si>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</si>
  <si>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</si>
  <si>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</si>
  <si>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</si>
  <si>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</si>
  <si>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</si>
  <si>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</si>
  <si>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</si>
  <si>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</si>
  <si>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</si>
  <si>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</si>
  <si>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</si>
  <si>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</si>
  <si>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</si>
  <si>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</si>
  <si>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</si>
  <si>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</si>
  <si>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</si>
  <si>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</si>
  <si>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</si>
  <si>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</si>
  <si>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</si>
  <si>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</si>
  <si>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</si>
  <si>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</si>
  <si>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</si>
  <si>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</si>
  <si>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</si>
  <si>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</si>
  <si>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</si>
  <si>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</si>
  <si>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</si>
  <si>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</si>
  <si>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</si>
  <si>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</si>
  <si>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</si>
  <si>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</si>
  <si>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</si>
  <si>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</si>
  <si>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</si>
  <si>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</si>
  <si>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</si>
  <si>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</si>
  <si>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</si>
  <si>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</si>
  <si>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</si>
  <si>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</si>
  <si>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</si>
  <si>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</si>
  <si>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</si>
  <si>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</si>
  <si>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</si>
  <si>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</si>
  <si>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</si>
  <si>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</si>
  <si>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</si>
  <si>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</si>
  <si>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</si>
  <si>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</si>
  <si>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</si>
  <si>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</si>
  <si>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</si>
  <si>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</si>
  <si>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</si>
  <si>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</si>
  <si>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</si>
  <si>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</si>
  <si>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</si>
  <si>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</si>
  <si>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</si>
  <si>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</si>
  <si>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</si>
  <si>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</si>
  <si>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</si>
  <si>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</si>
  <si>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</si>
  <si>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</si>
  <si>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</si>
  <si>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</si>
  <si>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</si>
  <si>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</si>
  <si>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</si>
  <si>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</si>
  <si>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</si>
  <si>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</si>
  <si>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</si>
  <si>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</si>
  <si>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</si>
  <si>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</si>
  <si>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</si>
  <si>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</si>
  <si>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</si>
  <si>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</si>
  <si>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</si>
  <si>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</si>
  <si>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</si>
  <si>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</si>
  <si>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</si>
  <si>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</si>
  <si>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</si>
  <si>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</si>
  <si>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</si>
  <si>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</si>
  <si>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</si>
  <si>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</si>
  <si>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</si>
  <si>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</si>
  <si>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</si>
  <si>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</si>
  <si>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</si>
  <si>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</si>
  <si>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</si>
  <si>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</si>
  <si>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</si>
  <si>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</si>
  <si>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</si>
  <si>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</si>
  <si>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</si>
  <si>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</si>
  <si>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</si>
  <si>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</si>
  <si>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</si>
  <si>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</si>
  <si>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</si>
  <si>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</si>
  <si>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</si>
  <si>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</si>
  <si>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</si>
  <si>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</si>
  <si>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</si>
  <si>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</si>
  <si>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</si>
  <si>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</si>
  <si>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</si>
  <si>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</si>
  <si>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</si>
  <si>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</si>
  <si>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</si>
  <si>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</si>
  <si>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</si>
  <si>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</si>
  <si>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</si>
  <si>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</si>
  <si>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</si>
  <si>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</si>
  <si>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</si>
  <si>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</si>
  <si>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</si>
  <si>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</si>
  <si>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</si>
  <si>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</si>
  <si>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</si>
  <si>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</si>
  <si>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</si>
  <si>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</si>
  <si>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</si>
  <si>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</si>
  <si>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</si>
  <si>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</si>
  <si>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</si>
  <si>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</si>
  <si>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</si>
  <si>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</si>
  <si>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</si>
  <si>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</si>
  <si>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</si>
  <si>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</si>
  <si>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</si>
  <si>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</si>
  <si>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</si>
  <si>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</si>
  <si>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</si>
  <si>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</si>
  <si>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</si>
  <si>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</si>
  <si>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</si>
  <si>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</si>
  <si>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</si>
  <si>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</si>
  <si>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</si>
  <si>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</si>
  <si>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</si>
  <si>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</si>
  <si>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</si>
  <si>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</si>
  <si>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</si>
  <si>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</si>
  <si>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</si>
  <si>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</si>
  <si>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</si>
  <si>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</si>
  <si>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</si>
  <si>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</si>
  <si>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</si>
  <si>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</si>
  <si>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</si>
  <si>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</si>
  <si>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</si>
  <si>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</si>
  <si>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</si>
  <si>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</si>
  <si>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</si>
  <si>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</si>
  <si>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</si>
  <si>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</si>
  <si>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</si>
  <si>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</si>
  <si>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</si>
  <si>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</si>
  <si>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</si>
  <si>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</si>
  <si>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</si>
  <si>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</si>
  <si>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</si>
  <si>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</si>
  <si>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</si>
  <si>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</si>
  <si>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</si>
  <si>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</si>
  <si>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</si>
  <si>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</si>
  <si>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</si>
  <si>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</si>
  <si>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</si>
  <si>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</si>
  <si>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</si>
  <si>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</si>
  <si>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</si>
  <si>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</si>
  <si>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</si>
  <si>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</si>
  <si>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</si>
  <si>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</si>
  <si>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</si>
  <si>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</si>
  <si>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</si>
  <si>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</si>
  <si>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</si>
  <si>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</si>
  <si>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</si>
  <si>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</si>
  <si>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</si>
  <si>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</si>
  <si>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</si>
  <si>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</si>
  <si>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</si>
  <si>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</si>
  <si>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</si>
  <si>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</si>
  <si>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</si>
  <si>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</si>
  <si>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</si>
  <si>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</si>
  <si>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</si>
  <si>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</si>
  <si>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</si>
  <si>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</si>
  <si>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</si>
  <si>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</si>
  <si>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</si>
  <si>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</si>
  <si>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</si>
  <si>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</si>
  <si>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</si>
  <si>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</si>
  <si>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</si>
  <si>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</si>
  <si>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</si>
  <si>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</si>
  <si>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</si>
  <si>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</si>
  <si>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</si>
  <si>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</si>
  <si>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</si>
  <si>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</si>
  <si>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</si>
  <si>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</si>
  <si>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</si>
  <si>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</si>
  <si>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</si>
  <si>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</si>
  <si>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</si>
  <si>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</si>
  <si>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</si>
  <si>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</si>
  <si>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</si>
  <si>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</si>
  <si>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</si>
  <si>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</si>
  <si>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</si>
  <si>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</si>
  <si>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</si>
  <si>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</si>
  <si>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</si>
  <si>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</si>
  <si>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</si>
  <si>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</si>
  <si>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</si>
  <si>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</si>
  <si>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</si>
  <si>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</si>
  <si>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</si>
  <si>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</si>
  <si>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</si>
  <si>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</si>
  <si>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</si>
  <si>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</si>
  <si>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</si>
  <si>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</si>
  <si>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</si>
  <si>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</si>
  <si>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</si>
  <si>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</si>
  <si>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</si>
  <si>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</si>
  <si>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</si>
  <si>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</si>
  <si>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</si>
  <si>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</si>
  <si>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</si>
  <si>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</si>
  <si>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</si>
  <si>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</si>
  <si>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</si>
  <si>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</si>
  <si>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</si>
  <si>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</si>
  <si>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</si>
  <si>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</si>
  <si>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</si>
  <si>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</si>
  <si>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</si>
  <si>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</si>
  <si>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</si>
  <si>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</si>
  <si>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</si>
  <si>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</si>
  <si>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</si>
  <si>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</si>
  <si>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</si>
  <si>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</si>
  <si>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</si>
  <si>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</si>
  <si>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</si>
  <si>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</si>
  <si>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</si>
  <si>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</si>
  <si>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</si>
  <si>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</si>
  <si>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</si>
  <si>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</si>
  <si>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</si>
  <si>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</si>
  <si>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</si>
  <si>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</si>
  <si>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</si>
  <si>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</si>
  <si>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</si>
  <si>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</si>
  <si>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</si>
  <si>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</si>
  <si>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</si>
  <si>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</si>
  <si>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</si>
  <si>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</si>
  <si>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</si>
  <si>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</si>
  <si>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</si>
  <si>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</si>
  <si>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</si>
  <si>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</si>
  <si>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</si>
  <si>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</si>
  <si>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</si>
  <si>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</si>
  <si>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</si>
  <si>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</si>
  <si>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</si>
  <si>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</si>
  <si>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</si>
  <si>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</si>
  <si>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</si>
  <si>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</si>
  <si>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</si>
  <si>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</si>
  <si>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</si>
  <si>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</si>
  <si>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</si>
  <si>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</si>
  <si>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</si>
  <si>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</si>
  <si>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</si>
  <si>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</si>
  <si>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</si>
  <si>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</si>
  <si>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</si>
  <si>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</si>
  <si>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</si>
  <si>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</si>
  <si>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</si>
  <si>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</si>
  <si>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</si>
  <si>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</si>
  <si>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</si>
  <si>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</si>
  <si>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</si>
  <si>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</si>
  <si>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</si>
  <si>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</si>
  <si>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</si>
  <si>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</si>
  <si>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</si>
  <si>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</si>
  <si>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</si>
  <si>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</si>
  <si>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</si>
  <si>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</si>
  <si>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</si>
  <si>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</si>
  <si>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</si>
  <si>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</si>
  <si>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</si>
  <si>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</si>
  <si>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</si>
  <si>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</si>
  <si>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</si>
  <si>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</si>
  <si>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</si>
  <si>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</si>
  <si>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</si>
  <si>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</si>
  <si>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</si>
  <si>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</si>
  <si>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</si>
  <si>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</si>
  <si>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</si>
  <si>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</si>
  <si>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</si>
  <si>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</si>
  <si>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</si>
  <si>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</si>
  <si>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</si>
  <si>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</si>
  <si>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</si>
  <si>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</si>
  <si>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</si>
  <si>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</si>
  <si>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</si>
  <si>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</si>
  <si>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</si>
  <si>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</si>
  <si>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</si>
  <si>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</si>
  <si>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</si>
  <si>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</si>
  <si>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</si>
  <si>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</si>
  <si>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</si>
  <si>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</si>
  <si>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</si>
  <si>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</si>
  <si>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</si>
  <si>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</si>
  <si>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</si>
  <si>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</si>
  <si>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</si>
  <si>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</si>
  <si>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</si>
  <si>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</si>
  <si>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</si>
  <si>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</si>
  <si>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</si>
  <si>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</si>
  <si>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</si>
  <si>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</si>
  <si>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</si>
  <si>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</si>
  <si>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</si>
  <si>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</si>
  <si>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</si>
  <si>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</si>
  <si>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</si>
  <si>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</si>
  <si>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</si>
  <si>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</si>
  <si>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</si>
  <si>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</si>
  <si>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</si>
  <si>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</si>
  <si>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</si>
  <si>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</si>
  <si>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</si>
  <si>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</si>
  <si>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</si>
  <si>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</si>
  <si>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</si>
  <si>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</si>
  <si>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</si>
  <si>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</si>
  <si>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</si>
  <si>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</si>
  <si>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</si>
  <si>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</si>
  <si>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</si>
  <si>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</si>
  <si>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</si>
  <si>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</si>
  <si>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</si>
  <si>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</si>
  <si>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</si>
  <si>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</si>
  <si>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</si>
  <si>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</si>
  <si>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</si>
  <si>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</si>
  <si>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</si>
  <si>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</si>
  <si>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</si>
  <si>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</si>
  <si>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</si>
  <si>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</si>
  <si>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</si>
  <si>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</si>
  <si>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</si>
  <si>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</si>
  <si>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</si>
  <si>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</si>
  <si>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</si>
  <si>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</si>
  <si>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</si>
  <si>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</si>
  <si>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</si>
  <si>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</si>
  <si>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</si>
  <si>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</si>
  <si>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</si>
  <si>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</si>
  <si>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</si>
  <si>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</si>
  <si>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</si>
  <si>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</si>
  <si>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</si>
  <si>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</si>
  <si>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</si>
  <si>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</si>
  <si>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</si>
  <si>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</si>
  <si>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</si>
  <si>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</si>
  <si>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</si>
  <si>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</si>
  <si>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</si>
  <si>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</si>
  <si>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</si>
  <si>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</si>
  <si>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</si>
  <si>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</si>
  <si>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</si>
  <si>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</si>
  <si>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</si>
  <si>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</si>
  <si>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</si>
  <si>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</si>
  <si>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</si>
  <si>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</si>
  <si>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</si>
  <si>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</si>
  <si>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</si>
  <si>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</si>
  <si>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</si>
  <si>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</si>
  <si>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</si>
  <si>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</si>
  <si>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</si>
  <si>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</si>
  <si>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</si>
  <si>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</si>
  <si>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</si>
  <si>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</si>
  <si>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</si>
  <si>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</si>
  <si>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</si>
  <si>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</si>
  <si>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</si>
  <si>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</si>
  <si>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</si>
  <si>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</si>
  <si>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</si>
  <si>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</si>
  <si>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</si>
  <si>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</si>
  <si>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</si>
  <si>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</si>
  <si>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</si>
  <si>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</si>
  <si>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</si>
  <si>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</si>
  <si>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</si>
  <si>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</si>
  <si>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</si>
  <si>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</si>
  <si>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</si>
  <si>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</si>
  <si>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</si>
  <si>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</si>
  <si>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</si>
  <si>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</si>
  <si>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</si>
  <si>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</si>
  <si>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</si>
  <si>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</si>
  <si>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</si>
  <si>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</si>
  <si>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</si>
  <si>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</si>
  <si>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</si>
  <si>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</si>
  <si>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</si>
  <si>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</si>
  <si>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</si>
  <si>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</si>
  <si>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</si>
  <si>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</si>
  <si>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</si>
  <si>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</si>
  <si>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</si>
  <si>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</si>
  <si>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</si>
  <si>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</si>
  <si>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</si>
  <si>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</si>
  <si>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</si>
  <si>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</si>
  <si>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</si>
  <si>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</si>
  <si>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</si>
  <si>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</si>
  <si>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</si>
  <si>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</si>
  <si>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</si>
  <si>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</si>
  <si>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</si>
  <si>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</si>
  <si>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</si>
  <si>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</si>
  <si>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</si>
  <si>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</si>
  <si>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</si>
  <si>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</si>
  <si>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</si>
  <si>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</si>
  <si>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</si>
  <si>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</si>
  <si>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</si>
  <si>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</si>
  <si>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</si>
  <si>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</si>
  <si>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</si>
  <si>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</si>
  <si>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</si>
  <si>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</si>
  <si>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</si>
  <si>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</si>
  <si>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</si>
  <si>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</si>
  <si>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</si>
  <si>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</si>
  <si>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</si>
  <si>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</si>
  <si>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</si>
  <si>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</si>
  <si>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</si>
  <si>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</si>
  <si>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</si>
  <si>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</si>
  <si>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</si>
  <si>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</si>
  <si>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</si>
  <si>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</si>
  <si>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</si>
  <si>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</si>
  <si>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</si>
  <si>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</si>
  <si>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</si>
  <si>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</si>
  <si>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</si>
  <si>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</si>
  <si>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</si>
  <si>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</si>
  <si>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</si>
  <si>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</si>
  <si>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</si>
  <si>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</si>
  <si>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</si>
  <si>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</si>
  <si>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</si>
  <si>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</si>
  <si>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</si>
  <si>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</si>
  <si>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</si>
  <si>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</si>
  <si>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</si>
  <si>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</si>
  <si>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</si>
  <si>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</si>
  <si>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</si>
  <si>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</si>
  <si>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</si>
  <si>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</si>
  <si>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</si>
  <si>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</si>
  <si>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</si>
  <si>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</si>
  <si>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</si>
  <si>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</si>
  <si>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</si>
  <si>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</si>
  <si>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</si>
  <si>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</si>
  <si>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</si>
  <si>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</si>
  <si>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</si>
  <si>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</si>
  <si>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</si>
  <si>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</si>
  <si>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</si>
  <si>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</si>
  <si>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</si>
  <si>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</si>
  <si>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</si>
  <si>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</si>
  <si>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</si>
  <si>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</si>
  <si>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</si>
  <si>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</si>
  <si>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</si>
  <si>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</si>
  <si>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</si>
  <si>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</si>
  <si>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</si>
  <si>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</si>
  <si>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</si>
  <si>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</si>
  <si>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</si>
  <si>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</si>
  <si>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</si>
  <si>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</si>
  <si>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</si>
  <si>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</si>
  <si>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</si>
  <si>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</si>
  <si>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</si>
  <si>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</si>
  <si>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</si>
  <si>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</si>
  <si>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</si>
  <si>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</si>
  <si>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</si>
  <si>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</si>
  <si>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</si>
  <si>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</si>
  <si>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</si>
  <si>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</si>
  <si>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</si>
  <si>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</si>
  <si>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</si>
  <si>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</si>
  <si>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</si>
  <si>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</si>
  <si>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</si>
  <si>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</si>
  <si>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</si>
  <si>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</si>
  <si>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</si>
  <si>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</si>
  <si>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</si>
  <si>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</si>
  <si>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</si>
  <si>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</si>
  <si>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</si>
  <si>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</si>
  <si>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</si>
  <si>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</si>
  <si>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</si>
  <si>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</si>
  <si>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</si>
  <si>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</si>
  <si>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</si>
  <si>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</si>
  <si>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</si>
  <si>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</si>
  <si>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</si>
  <si>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</si>
  <si>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</si>
  <si>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</si>
  <si>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</si>
  <si>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</si>
  <si>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</si>
  <si>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</si>
  <si>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</si>
  <si>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</si>
  <si>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</si>
  <si>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</si>
  <si>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</si>
  <si>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</si>
  <si>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</si>
  <si>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</si>
  <si>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</si>
  <si>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</si>
  <si>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</si>
  <si>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</si>
  <si>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</si>
  <si>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</si>
  <si>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</si>
  <si>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</si>
  <si>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</si>
  <si>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</si>
  <si>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</si>
  <si>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</si>
  <si>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</si>
  <si>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</si>
  <si>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</si>
  <si>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</si>
  <si>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</si>
  <si>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</si>
  <si>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</si>
  <si>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</si>
  <si>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</si>
  <si>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</si>
  <si>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</si>
  <si>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</si>
  <si>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</si>
  <si>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</si>
  <si>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</si>
  <si>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</si>
  <si>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</si>
  <si>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</si>
  <si>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</si>
  <si>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</si>
  <si>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</si>
  <si>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</si>
  <si>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</si>
  <si>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</si>
  <si>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</si>
  <si>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</si>
  <si>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</si>
  <si>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</si>
  <si>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</si>
  <si>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</si>
  <si>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</si>
  <si>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</si>
  <si>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</si>
  <si>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</si>
  <si>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</si>
  <si>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</si>
  <si>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</si>
  <si>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</si>
  <si>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</si>
  <si>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</si>
  <si>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</si>
  <si>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</si>
  <si>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</si>
  <si>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</si>
  <si>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</si>
  <si>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</si>
  <si>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</si>
  <si>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</si>
  <si>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</si>
  <si>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</si>
  <si>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</si>
  <si>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</si>
  <si>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</si>
  <si>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</si>
  <si>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</si>
  <si>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</si>
  <si>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</si>
  <si>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</si>
  <si>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</si>
  <si>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</si>
  <si>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</si>
  <si>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</si>
  <si>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</si>
  <si>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</si>
  <si>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</si>
  <si>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</si>
  <si>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</si>
  <si>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</si>
  <si>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</si>
  <si>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</si>
  <si>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</si>
  <si>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</si>
  <si>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</si>
  <si>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</si>
  <si>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</si>
  <si>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</si>
  <si>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</si>
  <si>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</si>
  <si>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</si>
  <si>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</si>
  <si>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</si>
  <si>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</si>
  <si>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</si>
  <si>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</si>
  <si>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</si>
  <si>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</si>
  <si>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</si>
  <si>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</si>
  <si>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</si>
  <si>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</si>
  <si>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</si>
  <si>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</si>
  <si>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</si>
  <si>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</si>
  <si>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</si>
  <si>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</si>
  <si>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</si>
  <si>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</si>
  <si>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</si>
  <si>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</si>
  <si>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</si>
  <si>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</si>
  <si>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</si>
  <si>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</si>
  <si>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</si>
  <si>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</si>
  <si>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</si>
  <si>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</si>
  <si>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</si>
  <si>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</si>
  <si>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</si>
  <si>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</si>
  <si>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</si>
  <si>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</si>
  <si>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</si>
  <si>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</si>
  <si>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</si>
  <si>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</si>
  <si>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</si>
  <si>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</si>
  <si>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</si>
  <si>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</si>
  <si>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</si>
  <si>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</si>
  <si>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</si>
  <si>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</si>
  <si>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</si>
  <si>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</si>
  <si>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</si>
  <si>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</si>
  <si>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</si>
  <si>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</si>
  <si>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</si>
  <si>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</si>
  <si>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</si>
  <si>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</si>
  <si>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</si>
  <si>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</si>
  <si>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</si>
  <si>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</si>
  <si>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</si>
  <si>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</si>
  <si>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</si>
  <si>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</si>
  <si>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</si>
  <si>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</si>
  <si>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</si>
  <si>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</si>
  <si>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</si>
  <si>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</si>
  <si>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</si>
  <si>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</si>
  <si>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</si>
  <si>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</si>
  <si>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</si>
  <si>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</si>
  <si>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</si>
  <si>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</si>
  <si>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</si>
  <si>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</si>
  <si>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</si>
  <si>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</si>
  <si>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</si>
  <si>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</si>
  <si>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</si>
  <si>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</si>
  <si>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</si>
  <si>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</si>
  <si>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</si>
  <si>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</si>
  <si>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</si>
  <si>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</si>
  <si>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</si>
  <si>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</si>
  <si>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</si>
  <si>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</si>
  <si>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</si>
  <si>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</si>
  <si>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</si>
  <si>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</si>
  <si>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</si>
  <si>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</si>
  <si>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</si>
  <si>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</si>
  <si>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</si>
  <si>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</si>
  <si>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</si>
  <si>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</si>
  <si>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</si>
  <si>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</si>
  <si>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</si>
  <si>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</si>
  <si>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</si>
  <si>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</si>
  <si>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</si>
  <si>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</si>
  <si>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</si>
  <si>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</si>
  <si>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</si>
  <si>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</si>
  <si>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</si>
  <si>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</si>
  <si>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</si>
  <si>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</si>
  <si>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</si>
  <si>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</si>
  <si>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</si>
  <si>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</si>
  <si>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</si>
  <si>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</si>
  <si>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</si>
  <si>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</si>
  <si>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</si>
  <si>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</si>
  <si>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</si>
  <si>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</si>
  <si>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</si>
  <si>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</si>
  <si>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</si>
  <si>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</si>
  <si>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</si>
  <si>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</si>
  <si>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</si>
  <si>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</si>
  <si>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</si>
  <si>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</si>
  <si>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</si>
  <si>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</si>
  <si>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</si>
  <si>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</si>
  <si>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</si>
  <si>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</si>
  <si>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</si>
  <si>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</si>
  <si>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</si>
  <si>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</si>
  <si>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</si>
  <si>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</si>
  <si>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</si>
  <si>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</si>
  <si>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</si>
  <si>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</si>
  <si>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</si>
  <si>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</si>
  <si>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</si>
  <si>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</si>
  <si>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</si>
  <si>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</si>
  <si>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</si>
  <si>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</si>
  <si>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</si>
  <si>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</si>
  <si>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</si>
  <si>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</si>
  <si>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</si>
  <si>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</si>
  <si>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</si>
  <si>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</si>
  <si>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</si>
  <si>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</si>
  <si>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</si>
  <si>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</si>
  <si>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</si>
  <si>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</si>
  <si>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</si>
  <si>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</si>
  <si>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</si>
  <si>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</si>
  <si>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</si>
  <si>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</si>
  <si>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</si>
  <si>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</si>
  <si>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</si>
  <si>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</si>
  <si>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</si>
  <si>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</si>
  <si>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</si>
  <si>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</si>
  <si>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</si>
  <si>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</si>
  <si>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</si>
  <si>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</si>
  <si>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</si>
  <si>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</si>
  <si>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</si>
  <si>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</si>
  <si>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</si>
  <si>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</si>
  <si>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</si>
  <si>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</si>
  <si>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</si>
  <si>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</si>
  <si>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</si>
  <si>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</si>
  <si>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</si>
  <si>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</si>
  <si>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</si>
  <si>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</si>
  <si>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</si>
  <si>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</si>
  <si>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</si>
  <si>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</si>
  <si>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</si>
  <si>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</si>
  <si>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</si>
  <si>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</si>
  <si>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</si>
  <si>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</si>
  <si>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</si>
  <si>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</si>
  <si>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</si>
  <si>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</si>
  <si>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</si>
  <si>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</si>
  <si>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</si>
  <si>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</si>
  <si>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</si>
  <si>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</si>
  <si>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</si>
  <si>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</si>
  <si>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</si>
  <si>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</si>
  <si>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</si>
  <si>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</si>
  <si>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</si>
  <si>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</si>
  <si>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</si>
  <si>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</si>
  <si>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</si>
  <si>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</si>
  <si>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</si>
  <si>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</si>
  <si>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</si>
  <si>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</si>
  <si>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</si>
  <si>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</si>
  <si>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</si>
  <si>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</si>
  <si>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</si>
  <si>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</si>
  <si>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</si>
  <si>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</si>
  <si>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</si>
  <si>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</si>
  <si>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</si>
  <si>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</si>
  <si>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</si>
  <si>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</si>
  <si>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</si>
  <si>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</si>
  <si>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</si>
  <si>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</si>
  <si>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</si>
  <si>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</si>
  <si>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</si>
  <si>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</si>
  <si>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</si>
  <si>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</si>
  <si>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</si>
  <si>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</si>
  <si>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</si>
  <si>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</si>
  <si>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</si>
  <si>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</si>
  <si>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</si>
  <si>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</si>
  <si>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</si>
  <si>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</si>
  <si>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</si>
  <si>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</si>
  <si>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</si>
  <si>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</si>
  <si>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</si>
  <si>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</si>
  <si>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</si>
  <si>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</si>
  <si>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</si>
  <si>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</si>
  <si>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</si>
  <si>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</si>
  <si>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</si>
  <si>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</si>
  <si>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</si>
  <si>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</si>
  <si>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</si>
  <si>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</si>
  <si>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</si>
  <si>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</si>
  <si>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</si>
  <si>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</si>
  <si>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</si>
  <si>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</si>
  <si>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</si>
  <si>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</si>
  <si>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</si>
  <si>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</si>
  <si>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</si>
  <si>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</si>
  <si>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</si>
  <si>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</si>
  <si>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</si>
  <si>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</si>
  <si>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</si>
  <si>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</si>
  <si>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</si>
  <si>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</si>
  <si>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</si>
  <si>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</si>
  <si>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</si>
  <si>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</si>
  <si>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</si>
  <si>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</si>
  <si>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</si>
  <si>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</si>
  <si>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</si>
  <si>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</si>
  <si>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</si>
  <si>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</si>
  <si>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</si>
  <si>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</si>
  <si>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</si>
  <si>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</si>
  <si>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</si>
  <si>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</si>
  <si>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</si>
  <si>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</si>
  <si>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</si>
  <si>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</si>
  <si>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</si>
  <si>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</si>
  <si>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</si>
  <si>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</si>
  <si>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</si>
  <si>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</si>
  <si>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</si>
  <si>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</si>
  <si>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</si>
  <si>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</si>
  <si>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</si>
  <si>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</si>
  <si>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</si>
  <si>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</si>
  <si>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</si>
  <si>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</si>
  <si>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</si>
  <si>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</si>
  <si>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</si>
  <si>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</si>
  <si>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</si>
  <si>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</si>
  <si>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</si>
  <si>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</si>
  <si>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</si>
  <si>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</si>
  <si>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</si>
  <si>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</si>
  <si>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</si>
  <si>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</si>
  <si>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</si>
  <si>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</si>
  <si>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</si>
  <si>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</si>
  <si>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</si>
  <si>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</si>
  <si>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</si>
  <si>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</si>
  <si>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</si>
  <si>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</si>
  <si>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</si>
  <si>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</si>
  <si>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</si>
  <si>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</si>
  <si>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</si>
  <si>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</si>
  <si>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</si>
  <si>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</si>
  <si>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</si>
  <si>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</si>
  <si>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</si>
  <si>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</si>
  <si>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</si>
  <si>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</si>
  <si>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</si>
  <si>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</si>
  <si>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</si>
  <si>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</si>
  <si>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</si>
  <si>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</si>
  <si>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</si>
  <si>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</si>
  <si>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</si>
  <si>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</si>
  <si>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</si>
  <si>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</si>
  <si>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</si>
  <si>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</si>
  <si>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</si>
  <si>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</si>
  <si>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</si>
  <si>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</si>
  <si>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</si>
  <si>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</si>
  <si>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</si>
  <si>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</si>
  <si>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</si>
  <si>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</si>
  <si>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</si>
  <si>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</si>
  <si>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</si>
  <si>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</si>
  <si>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</si>
  <si>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</si>
  <si>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</si>
  <si>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</si>
  <si>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</si>
  <si>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</si>
  <si>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</si>
  <si>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</si>
  <si>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</si>
  <si>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</si>
  <si>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</si>
  <si>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</si>
  <si>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</si>
  <si>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</si>
  <si>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</si>
  <si>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</si>
  <si>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</si>
  <si>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</si>
  <si>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</si>
  <si>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</si>
  <si>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</si>
  <si>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</si>
  <si>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</si>
  <si>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</si>
  <si>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</si>
  <si>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</si>
  <si>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</si>
  <si>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</si>
  <si>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</si>
  <si>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</si>
  <si>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</si>
  <si>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</si>
  <si>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</si>
  <si>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</si>
  <si>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</si>
  <si>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</si>
  <si>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</si>
  <si>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</si>
  <si>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</si>
  <si>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</si>
  <si>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</si>
  <si>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</si>
  <si>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</si>
  <si>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</si>
  <si>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</si>
  <si>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</si>
  <si>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</si>
  <si>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</si>
  <si>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</si>
  <si>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</si>
  <si>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</si>
  <si>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</si>
  <si>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</si>
  <si>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</si>
  <si>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</si>
  <si>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</si>
  <si>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</si>
  <si>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</si>
  <si>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</si>
  <si>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</si>
  <si>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</si>
  <si>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</si>
  <si>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</si>
  <si>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</si>
  <si>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</si>
  <si>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</si>
  <si>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</si>
  <si>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</si>
  <si>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</si>
  <si>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</si>
  <si>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</si>
  <si>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</si>
  <si>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</si>
  <si>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</si>
  <si>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</si>
  <si>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</si>
  <si>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</si>
  <si>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</si>
  <si>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</si>
  <si>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</si>
  <si>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</si>
  <si>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</si>
  <si>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</si>
  <si>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</si>
  <si>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</si>
  <si>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</si>
  <si>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</si>
  <si>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</si>
  <si>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</si>
  <si>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</si>
  <si>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</si>
  <si>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</si>
  <si>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</si>
  <si>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</si>
  <si>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</si>
  <si>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</si>
  <si>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</si>
  <si>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</si>
  <si>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</si>
  <si>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</si>
  <si>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</si>
  <si>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</si>
  <si>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</si>
  <si>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</si>
  <si>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</si>
  <si>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</si>
  <si>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</si>
  <si>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</si>
  <si>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</si>
  <si>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</si>
  <si>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</si>
  <si>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</si>
  <si>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</si>
  <si>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</si>
  <si>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</si>
  <si>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</si>
  <si>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</si>
  <si>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</si>
  <si>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</si>
  <si>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</si>
  <si>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</si>
  <si>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</si>
  <si>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</si>
  <si>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</si>
  <si>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</si>
  <si>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</si>
  <si>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</si>
  <si>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</si>
  <si>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</si>
  <si>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</si>
  <si>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</si>
  <si>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</si>
  <si>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</si>
  <si>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</si>
  <si>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</si>
  <si>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</si>
  <si>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</si>
  <si>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</si>
  <si>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</si>
  <si>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</si>
  <si>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</si>
  <si>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</si>
  <si>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</si>
  <si>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</si>
  <si>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</si>
  <si>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</si>
  <si>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</si>
  <si>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</si>
  <si>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</si>
  <si>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</si>
  <si>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</si>
  <si>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</si>
  <si>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</si>
  <si>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</si>
  <si>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</si>
  <si>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</si>
  <si>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</si>
  <si>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</si>
  <si>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</si>
  <si>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</si>
  <si>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</si>
  <si>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</si>
  <si>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</si>
  <si>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</si>
  <si>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</si>
  <si>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</si>
  <si>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</si>
  <si>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</si>
  <si>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</si>
  <si>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</si>
  <si>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</si>
  <si>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</si>
  <si>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</si>
  <si>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</si>
  <si>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</si>
  <si>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</si>
  <si>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</si>
  <si>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</si>
  <si>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</si>
  <si>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</si>
  <si>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</si>
  <si>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</si>
  <si>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</si>
  <si>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</si>
  <si>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</si>
  <si>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</si>
  <si>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</si>
  <si>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</si>
  <si>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</si>
  <si>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</si>
  <si>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</si>
  <si>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</si>
  <si>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</si>
  <si>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</si>
  <si>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</si>
  <si>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</si>
  <si>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</si>
  <si>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</si>
  <si>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</si>
  <si>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</si>
  <si>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</si>
  <si>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</si>
  <si>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</si>
  <si>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</si>
  <si>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</si>
  <si>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</si>
  <si>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</si>
  <si>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</si>
  <si>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</si>
  <si>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</si>
  <si>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</si>
  <si>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</si>
  <si>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</si>
  <si>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</si>
  <si>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</si>
  <si>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</si>
  <si>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</si>
  <si>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</si>
  <si>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</si>
  <si>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</si>
  <si>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</si>
  <si>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</si>
  <si>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</si>
  <si>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</si>
  <si>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</si>
  <si>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</si>
  <si>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</si>
  <si>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</si>
  <si>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</si>
  <si>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</si>
  <si>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</si>
  <si>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</si>
  <si>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</si>
  <si>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</si>
  <si>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</si>
  <si>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</si>
  <si>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</si>
  <si>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</si>
  <si>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</si>
  <si>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</si>
  <si>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</si>
  <si>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</si>
  <si>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</si>
  <si>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</si>
  <si>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</si>
  <si>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</si>
  <si>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</si>
  <si>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</si>
  <si>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</si>
  <si>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</si>
  <si>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</si>
  <si>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</si>
  <si>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</si>
  <si>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</si>
  <si>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</si>
  <si>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</si>
  <si>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</si>
  <si>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</si>
  <si>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</si>
  <si>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</si>
  <si>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</si>
  <si>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</si>
  <si>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</si>
  <si>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</si>
  <si>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</si>
  <si>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</si>
  <si>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</si>
  <si>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</si>
  <si>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</si>
  <si>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</si>
  <si>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</si>
  <si>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</si>
  <si>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</si>
  <si>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</si>
  <si>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</si>
  <si>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</si>
  <si>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</si>
  <si>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</si>
  <si>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</si>
  <si>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</si>
  <si>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</si>
  <si>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</si>
  <si>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</si>
  <si>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</si>
  <si>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</si>
  <si>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</si>
  <si>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</si>
  <si>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</si>
  <si>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</si>
  <si>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</si>
  <si>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</si>
  <si>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</si>
  <si>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</si>
  <si>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</si>
  <si>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</si>
  <si>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</si>
  <si>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</si>
  <si>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</si>
  <si>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</si>
  <si>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</si>
  <si>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</si>
  <si>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</si>
  <si>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</si>
  <si>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</si>
  <si>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</si>
  <si>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</si>
  <si>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</si>
  <si>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</si>
  <si>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</si>
  <si>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</si>
  <si>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</si>
  <si>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</si>
  <si>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</si>
  <si>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</si>
  <si>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</si>
  <si>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</si>
  <si>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</si>
  <si>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</si>
  <si>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</si>
  <si>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</si>
  <si>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</si>
  <si>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</si>
  <si>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</si>
  <si>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</si>
  <si>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</si>
  <si>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</si>
  <si>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</si>
  <si>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</si>
  <si>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</si>
  <si>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</si>
  <si>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</si>
  <si>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</si>
  <si>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</si>
  <si>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</si>
  <si>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</si>
  <si>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</si>
  <si>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</si>
  <si>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</si>
  <si>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</si>
  <si>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</si>
  <si>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</si>
  <si>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</si>
  <si>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</si>
  <si>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</si>
  <si>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</si>
  <si>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</si>
  <si>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</si>
  <si>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</si>
  <si>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</si>
  <si>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</si>
  <si>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</si>
  <si>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</si>
  <si>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</si>
  <si>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</si>
  <si>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</si>
  <si>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</si>
  <si>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</si>
  <si>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</si>
  <si>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</si>
  <si>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</si>
  <si>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</si>
  <si>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</si>
  <si>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</si>
  <si>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</si>
  <si>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</si>
  <si>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</si>
  <si>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</si>
  <si>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</si>
  <si>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</si>
  <si>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</si>
  <si>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</si>
  <si>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</si>
  <si>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</si>
  <si>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</si>
  <si>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</si>
  <si>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</si>
  <si>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</si>
  <si>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</si>
  <si>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</si>
  <si>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</si>
  <si>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</si>
  <si>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</si>
  <si>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</si>
  <si>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</si>
  <si>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</si>
  <si>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</si>
  <si>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</si>
  <si>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</si>
  <si>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</si>
  <si>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</si>
  <si>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</si>
  <si>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</si>
  <si>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</si>
  <si>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</si>
  <si>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</si>
  <si>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</si>
  <si>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</si>
  <si>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</si>
  <si>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</si>
  <si>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</si>
  <si>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</si>
  <si>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</si>
  <si>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</si>
  <si>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</si>
  <si>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</si>
  <si>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</si>
  <si>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</si>
  <si>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</si>
  <si>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</si>
  <si>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</si>
  <si>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</si>
  <si>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</si>
  <si>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</si>
  <si>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</si>
  <si>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</si>
  <si>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</si>
  <si>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</si>
  <si>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</si>
  <si>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</si>
  <si>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</si>
  <si>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</si>
  <si>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</si>
  <si>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</si>
  <si>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</si>
  <si>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</si>
  <si>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</si>
  <si>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</si>
  <si>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</si>
  <si>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</si>
  <si>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</si>
  <si>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</si>
  <si>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</si>
  <si>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</si>
  <si>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</si>
  <si>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</si>
  <si>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</si>
  <si>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</si>
  <si>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</si>
  <si>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</si>
  <si>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</si>
  <si>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</si>
  <si>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</si>
  <si>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</si>
  <si>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</si>
  <si>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</si>
  <si>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</si>
  <si>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</si>
  <si>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</si>
  <si>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</si>
  <si>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</si>
  <si>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</si>
  <si>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</si>
  <si>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</si>
  <si>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</si>
  <si>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</si>
  <si>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</si>
  <si>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</si>
  <si>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</si>
  <si>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</si>
  <si>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</si>
  <si>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</si>
  <si>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</si>
  <si>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</si>
  <si>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</si>
  <si>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</si>
  <si>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</si>
  <si>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</si>
  <si>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</si>
  <si>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</si>
  <si>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</si>
  <si>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</si>
  <si>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</si>
  <si>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</si>
  <si>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</si>
  <si>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</si>
  <si>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</si>
  <si>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</si>
  <si>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</si>
  <si>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</si>
  <si>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</si>
  <si>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</si>
  <si>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</si>
  <si>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</si>
  <si>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</si>
  <si>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</si>
  <si>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</si>
  <si>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</si>
  <si>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</si>
  <si>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</si>
  <si>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</si>
  <si>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</si>
  <si>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</si>
  <si>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</si>
  <si>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</si>
  <si>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</si>
  <si>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</si>
  <si>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</si>
  <si>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</si>
  <si>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</si>
  <si>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</si>
  <si>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</si>
  <si>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</si>
  <si>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</si>
  <si>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</si>
  <si>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</si>
  <si>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</si>
  <si>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</si>
  <si>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</si>
  <si>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</si>
  <si>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</si>
  <si>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</si>
  <si>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</si>
  <si>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</si>
  <si>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</si>
  <si>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</si>
  <si>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</si>
  <si>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</si>
  <si>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</si>
  <si>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</si>
  <si>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</si>
  <si>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</si>
  <si>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</si>
  <si>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</si>
  <si>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</si>
  <si>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</si>
  <si>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</si>
  <si>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</si>
  <si>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</si>
  <si>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</si>
  <si>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</si>
  <si>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</si>
  <si>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</si>
  <si>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</si>
  <si>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</si>
  <si>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</si>
  <si>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</si>
  <si>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</si>
  <si>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</si>
  <si>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</si>
  <si>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</si>
  <si>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</si>
  <si>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</si>
  <si>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</si>
  <si>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</si>
  <si>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</si>
  <si>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</si>
  <si>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</si>
  <si>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</si>
  <si>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</si>
  <si>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</si>
  <si>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</si>
  <si>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</si>
  <si>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</si>
  <si>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</si>
  <si>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</si>
  <si>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</si>
  <si>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</si>
  <si>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</si>
  <si>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</si>
  <si>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</si>
  <si>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</si>
  <si>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</si>
  <si>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</si>
  <si>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</si>
  <si>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</si>
  <si>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</si>
  <si>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</si>
  <si>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</si>
  <si>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</si>
  <si>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</si>
  <si>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</si>
  <si>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</si>
  <si>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</si>
  <si>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</si>
  <si>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</si>
  <si>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</si>
  <si>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</si>
  <si>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</si>
  <si>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</si>
  <si>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</si>
  <si>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</si>
  <si>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</si>
  <si>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</si>
  <si>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</si>
  <si>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</si>
  <si>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</si>
  <si>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</si>
  <si>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</si>
  <si>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</si>
  <si>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</si>
  <si>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</si>
  <si>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</si>
  <si>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</si>
  <si>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</si>
  <si>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</si>
  <si>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</si>
  <si>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</si>
  <si>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</si>
  <si>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</si>
  <si>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</si>
  <si>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</si>
  <si>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</si>
  <si>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</si>
  <si>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</si>
  <si>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</si>
  <si>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</si>
  <si>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</si>
  <si>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</si>
  <si>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</si>
  <si>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</si>
  <si>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</si>
  <si>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</si>
  <si>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</si>
  <si>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</si>
  <si>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</si>
  <si>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</si>
  <si>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</si>
  <si>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</si>
  <si>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</si>
  <si>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</si>
  <si>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</si>
  <si>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</si>
  <si>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</si>
  <si>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</si>
  <si>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</si>
  <si>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</si>
  <si>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</si>
  <si>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</si>
  <si>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</si>
  <si>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</si>
  <si>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</si>
  <si>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</si>
  <si>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</si>
  <si>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</si>
  <si>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</si>
  <si>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</si>
  <si>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</si>
  <si>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</si>
  <si>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</si>
  <si>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</si>
  <si>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</si>
  <si>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</si>
  <si>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</si>
  <si>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</si>
  <si>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</si>
  <si>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</si>
  <si>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</si>
  <si>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</si>
  <si>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</si>
  <si>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</si>
  <si>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</si>
  <si>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</si>
  <si>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</si>
  <si>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</si>
  <si>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</si>
  <si>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</si>
  <si>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</si>
  <si>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</si>
  <si>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</si>
  <si>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</si>
  <si>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</si>
  <si>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</si>
  <si>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</si>
  <si>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</si>
  <si>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</si>
  <si>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</si>
  <si>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</si>
  <si>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</si>
  <si>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</si>
  <si>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</si>
  <si>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</si>
  <si>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</si>
  <si>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</si>
  <si>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</si>
  <si>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</si>
  <si>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</si>
  <si>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</si>
  <si>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</si>
  <si>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</si>
  <si>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</si>
  <si>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</si>
  <si>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</si>
  <si>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</si>
  <si>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</si>
  <si>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</si>
  <si>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</si>
  <si>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</si>
  <si>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</si>
  <si>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</si>
  <si>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</si>
  <si>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</si>
  <si>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</si>
  <si>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</si>
  <si>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</si>
  <si>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</si>
  <si>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</si>
  <si>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</si>
  <si>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</si>
  <si>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</si>
  <si>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</si>
  <si>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</si>
  <si>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</si>
  <si>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</si>
  <si>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</si>
  <si>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</si>
  <si>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</si>
  <si>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</si>
  <si>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</si>
  <si>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</si>
  <si>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</si>
  <si>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</si>
  <si>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</si>
  <si>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</si>
  <si>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</si>
  <si>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</si>
  <si>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</si>
  <si>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</si>
  <si>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</si>
  <si>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</si>
  <si>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</si>
  <si>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</si>
  <si>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</si>
  <si>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</si>
  <si>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</si>
  <si>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</si>
  <si>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</si>
  <si>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</si>
  <si>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</si>
  <si>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</si>
  <si>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</si>
  <si>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</si>
  <si>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</si>
  <si>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</si>
  <si>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</si>
  <si>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</si>
  <si>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</si>
  <si>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</si>
  <si>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</si>
  <si>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</si>
  <si>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</si>
  <si>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</si>
  <si>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</si>
  <si>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</si>
  <si>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</si>
  <si>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</si>
  <si>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</si>
  <si>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</si>
  <si>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</si>
  <si>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</si>
  <si>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</si>
  <si>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</si>
  <si>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</si>
  <si>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</si>
  <si>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</si>
  <si>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</si>
  <si>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</si>
  <si>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</si>
  <si>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</si>
  <si>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</si>
  <si>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</si>
  <si>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</si>
  <si>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</si>
  <si>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</si>
  <si>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</si>
  <si>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</si>
  <si>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</si>
  <si>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</si>
  <si>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</si>
  <si>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</si>
  <si>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</si>
  <si>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</si>
  <si>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</si>
  <si>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</si>
  <si>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</si>
  <si>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</si>
  <si>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</si>
  <si>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</si>
  <si>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</si>
  <si>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</si>
  <si>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</si>
  <si>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</si>
  <si>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</si>
  <si>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</si>
  <si>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</si>
  <si>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</si>
  <si>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</si>
  <si>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</si>
  <si>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</si>
  <si>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</si>
  <si>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</si>
  <si>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</si>
  <si>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</si>
  <si>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</si>
  <si>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</si>
  <si>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</si>
  <si>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</si>
  <si>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</si>
  <si>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</si>
  <si>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</si>
  <si>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</si>
  <si>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</si>
  <si>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</si>
  <si>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</si>
  <si>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</si>
  <si>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</si>
  <si>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</si>
  <si>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</si>
  <si>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</si>
  <si>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</si>
  <si>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</si>
  <si>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</si>
  <si>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</si>
  <si>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</si>
  <si>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</si>
  <si>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</si>
  <si>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</si>
  <si>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</si>
  <si>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</si>
  <si>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</si>
  <si>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</si>
  <si>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</si>
  <si>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</si>
  <si>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</si>
  <si>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</si>
  <si>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</si>
  <si>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</si>
  <si>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</si>
  <si>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</si>
  <si>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</si>
  <si>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</si>
  <si>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</si>
  <si>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</si>
  <si>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</si>
  <si>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</si>
  <si>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</si>
  <si>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</si>
  <si>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</si>
  <si>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</si>
  <si>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</si>
  <si>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</si>
  <si>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</si>
  <si>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</si>
  <si>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</si>
  <si>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</si>
  <si>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</si>
  <si>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</si>
  <si>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</si>
  <si>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</si>
  <si>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</si>
  <si>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</si>
  <si>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</si>
  <si>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</si>
  <si>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</si>
  <si>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</si>
  <si>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</si>
  <si>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</si>
  <si>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</si>
  <si>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</si>
  <si>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</si>
  <si>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</si>
  <si>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</si>
  <si>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</si>
  <si>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</si>
  <si>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</si>
  <si>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</si>
  <si>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</si>
  <si>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</si>
  <si>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</si>
  <si>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</si>
  <si>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</si>
  <si>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</si>
  <si>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</si>
  <si>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</si>
  <si>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</si>
  <si>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</si>
  <si>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</si>
  <si>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</si>
  <si>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</si>
  <si>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</si>
  <si>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</si>
  <si>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</si>
  <si>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</si>
  <si>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</si>
  <si>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</si>
  <si>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</si>
  <si>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</si>
  <si>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</si>
  <si>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</si>
  <si>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</si>
  <si>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</si>
  <si>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</si>
  <si>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</si>
  <si>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</si>
  <si>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</si>
  <si>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</si>
  <si>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</si>
  <si>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</si>
  <si>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</si>
  <si>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</si>
  <si>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</si>
  <si>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</si>
  <si>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</si>
  <si>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</si>
  <si>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</si>
  <si>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</si>
  <si>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</si>
  <si>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</si>
  <si>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</si>
  <si>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</si>
  <si>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</si>
  <si>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</si>
  <si>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</si>
  <si>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</si>
  <si>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</si>
  <si>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</si>
  <si>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</si>
  <si>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</si>
  <si>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</si>
  <si>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</si>
  <si>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</si>
  <si>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</si>
  <si>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</si>
  <si>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</si>
  <si>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</si>
  <si>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</si>
  <si>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</si>
  <si>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</si>
  <si>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</si>
  <si>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</si>
  <si>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</si>
  <si>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</si>
  <si>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</si>
  <si>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</si>
  <si>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</si>
  <si>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</si>
  <si>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</si>
  <si>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</si>
  <si>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</si>
  <si>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</si>
  <si>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</si>
  <si>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</si>
  <si>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</si>
  <si>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</si>
  <si>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</si>
  <si>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</si>
  <si>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</si>
  <si>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</si>
  <si>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</si>
  <si>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</si>
  <si>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</si>
  <si>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</si>
  <si>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</si>
  <si>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</si>
  <si>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</si>
  <si>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</si>
  <si>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</si>
  <si>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</si>
  <si>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</si>
  <si>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</si>
  <si>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</si>
  <si>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</si>
  <si>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</si>
  <si>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</si>
  <si>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</si>
  <si>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</si>
  <si>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</si>
  <si>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</si>
  <si>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</si>
  <si>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</si>
  <si>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</si>
  <si>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</si>
  <si>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</si>
  <si>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</si>
  <si>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</si>
  <si>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</si>
  <si>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</si>
  <si>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</si>
  <si>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</si>
  <si>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</si>
  <si>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</si>
  <si>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</si>
  <si>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</si>
  <si>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</si>
  <si>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</si>
  <si>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</si>
  <si>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</si>
  <si>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</si>
  <si>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</si>
  <si>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</si>
  <si>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</si>
  <si>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</si>
  <si>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</si>
  <si>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</si>
  <si>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</si>
  <si>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</si>
  <si>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</si>
  <si>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</si>
  <si>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</si>
  <si>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</si>
  <si>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</si>
  <si>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</si>
  <si>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</si>
  <si>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</si>
  <si>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</si>
  <si>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</si>
  <si>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</si>
  <si>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</si>
  <si>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</si>
  <si>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</si>
  <si>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</si>
  <si>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</si>
  <si>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</si>
  <si>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</si>
  <si>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</si>
  <si>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</si>
  <si>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</si>
  <si>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</si>
  <si>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</si>
  <si>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</si>
  <si>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</si>
  <si>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</si>
  <si>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</si>
  <si>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</si>
  <si>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</si>
  <si>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</si>
  <si>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</si>
  <si>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</si>
  <si>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</si>
  <si>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</si>
  <si>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</si>
  <si>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</si>
  <si>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</si>
  <si>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</si>
  <si>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</si>
  <si>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</si>
  <si>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</si>
  <si>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</si>
  <si>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</si>
  <si>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</si>
  <si>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</si>
  <si>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</si>
  <si>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</si>
  <si>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</si>
  <si>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</si>
  <si>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</si>
  <si>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</si>
  <si>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</si>
  <si>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</si>
  <si>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</si>
  <si>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</si>
  <si>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</si>
  <si>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</si>
  <si>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</si>
  <si>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</si>
  <si>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</si>
  <si>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</si>
  <si>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</si>
  <si>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</si>
  <si>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</si>
  <si>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</si>
  <si>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</si>
  <si>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</si>
  <si>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</si>
  <si>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</si>
  <si>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</si>
  <si>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</si>
  <si>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</si>
  <si>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</si>
  <si>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</si>
  <si>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</si>
  <si>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</si>
  <si>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</si>
  <si>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</si>
  <si>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</si>
  <si>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</si>
  <si>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</si>
  <si>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</si>
  <si>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</si>
  <si>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</si>
  <si>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</si>
  <si>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</si>
  <si>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</si>
  <si>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</si>
  <si>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</si>
  <si>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</si>
  <si>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</si>
  <si>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</si>
  <si>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</si>
  <si>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</si>
  <si>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</si>
  <si>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</si>
  <si>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</si>
  <si>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</si>
  <si>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</si>
  <si>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</si>
  <si>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</si>
  <si>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</si>
  <si>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</si>
  <si>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</si>
  <si>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</si>
  <si>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</si>
  <si>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</si>
  <si>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</si>
  <si>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</si>
  <si>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</si>
  <si>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</si>
  <si>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</si>
  <si>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</si>
  <si>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</si>
  <si>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</si>
  <si>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</si>
  <si>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</si>
  <si>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</si>
  <si>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</si>
  <si>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</si>
  <si>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</si>
  <si>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</si>
  <si>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</si>
  <si>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</si>
  <si>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</si>
  <si>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</si>
  <si>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</si>
  <si>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</si>
  <si>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</si>
  <si>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</si>
  <si>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</si>
  <si>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</si>
  <si>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</si>
  <si>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</si>
  <si>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</si>
  <si>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</si>
  <si>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</si>
  <si>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</si>
  <si>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</si>
  <si>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</si>
  <si>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</si>
  <si>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</si>
  <si>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</si>
  <si>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</si>
  <si>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</si>
  <si>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</si>
  <si>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</si>
  <si>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</si>
  <si>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</si>
  <si>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</si>
  <si>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</si>
  <si>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</si>
  <si>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</si>
  <si>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</si>
  <si>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</si>
  <si>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</si>
  <si>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</si>
  <si>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</si>
  <si>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</si>
  <si>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</si>
  <si>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</si>
  <si>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</si>
  <si>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</si>
  <si>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</si>
  <si>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</si>
  <si>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</si>
  <si>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</si>
  <si>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</si>
  <si>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</si>
  <si>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</si>
  <si>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</si>
  <si>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</si>
  <si>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</si>
  <si>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</si>
  <si>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</si>
  <si>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</si>
  <si>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</si>
  <si>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</si>
  <si>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</si>
  <si>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</si>
  <si>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</si>
  <si>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</si>
  <si>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</si>
  <si>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</si>
  <si>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</si>
  <si>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</si>
  <si>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</si>
  <si>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</si>
  <si>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</si>
  <si>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</si>
  <si>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</si>
  <si>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</si>
  <si>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</si>
  <si>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</si>
  <si>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</si>
  <si>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</si>
  <si>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</si>
  <si>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</si>
  <si>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</si>
  <si>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</si>
  <si>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</si>
  <si>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</si>
  <si>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</si>
  <si>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</si>
  <si>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</si>
  <si>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</si>
  <si>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</si>
  <si>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</si>
  <si>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</si>
  <si>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</si>
  <si>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</si>
  <si>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</si>
  <si>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</si>
  <si>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</si>
  <si>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</si>
  <si>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</si>
  <si>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</si>
  <si>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</si>
  <si>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</si>
  <si>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</si>
  <si>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</si>
  <si>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</si>
  <si>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</si>
  <si>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</si>
  <si>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</si>
  <si>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</si>
  <si>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</si>
  <si>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</si>
  <si>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</si>
  <si>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</si>
  <si>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</si>
  <si>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</si>
  <si>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</si>
  <si>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</si>
  <si>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</si>
  <si>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</si>
  <si>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</si>
  <si>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</si>
  <si>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</si>
  <si>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</si>
  <si>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</si>
  <si>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</si>
  <si>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</si>
  <si>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</si>
  <si>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</si>
  <si>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</si>
  <si>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</si>
  <si>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</si>
  <si>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</si>
  <si>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</si>
  <si>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</si>
  <si>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</si>
  <si>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</si>
  <si>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</si>
  <si>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</si>
  <si>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</si>
  <si>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</si>
  <si>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</si>
  <si>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</si>
  <si>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</si>
  <si>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</si>
  <si>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</si>
  <si>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</si>
  <si>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</si>
  <si>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</si>
  <si>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</si>
  <si>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</si>
  <si>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</si>
  <si>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</si>
  <si>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</si>
  <si>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</si>
  <si>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</si>
  <si>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</si>
  <si>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</si>
  <si>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</si>
  <si>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</si>
  <si>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</si>
  <si>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</si>
  <si>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</si>
  <si>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</si>
  <si>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</si>
  <si>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</si>
  <si>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</si>
  <si>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</si>
  <si>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</si>
  <si>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</si>
  <si>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</si>
  <si>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</si>
  <si>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</si>
  <si>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</si>
  <si>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</si>
  <si>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</si>
  <si>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</si>
  <si>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</si>
  <si>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</si>
  <si>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</si>
  <si>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</si>
  <si>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</si>
  <si>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</si>
  <si>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</si>
  <si>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</si>
  <si>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</si>
  <si>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</si>
  <si>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</si>
  <si>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</si>
  <si>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</si>
  <si>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</si>
  <si>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</si>
  <si>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</si>
  <si>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</si>
  <si>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</si>
  <si>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</si>
  <si>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</si>
  <si>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</si>
  <si>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</si>
  <si>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</si>
  <si>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</si>
  <si>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</si>
  <si>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</si>
  <si>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</si>
  <si>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</si>
  <si>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</si>
  <si>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</si>
  <si>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</si>
  <si>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</si>
  <si>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</si>
  <si>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</si>
  <si>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</si>
  <si>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</si>
  <si>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</si>
  <si>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</si>
  <si>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</si>
  <si>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</si>
  <si>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</si>
  <si>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</si>
  <si>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</si>
  <si>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</si>
  <si>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</si>
  <si>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</si>
  <si>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</si>
  <si>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</si>
  <si>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</si>
  <si>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</si>
  <si>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</si>
  <si>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</si>
  <si>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</si>
  <si>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</si>
  <si>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</si>
  <si>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</si>
  <si>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</si>
  <si>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</si>
  <si>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</si>
  <si>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</si>
  <si>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</si>
  <si>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</si>
  <si>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</si>
  <si>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</si>
  <si>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</si>
  <si>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</si>
  <si>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</si>
  <si>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</si>
  <si>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</si>
  <si>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</si>
  <si>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</si>
  <si>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</si>
  <si>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</si>
  <si>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</si>
  <si>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</si>
  <si>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</si>
  <si>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</si>
  <si>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</si>
  <si>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</si>
  <si>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</si>
  <si>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</si>
  <si>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</si>
  <si>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</si>
  <si>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</si>
  <si>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</si>
  <si>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</si>
  <si>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</si>
  <si>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</si>
  <si>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</si>
  <si>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</si>
  <si>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</si>
  <si>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</si>
  <si>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</si>
  <si>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</si>
  <si>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</si>
  <si>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</si>
  <si>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</si>
  <si>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</si>
  <si>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</si>
  <si>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</si>
  <si>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</si>
  <si>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</si>
  <si>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</si>
  <si>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</si>
  <si>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</si>
  <si>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</si>
  <si>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</si>
  <si>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</si>
  <si>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</si>
  <si>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</si>
  <si>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</si>
  <si>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</si>
  <si>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</si>
  <si>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</si>
  <si>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</si>
  <si>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</si>
  <si>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</si>
  <si>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</si>
  <si>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</si>
  <si>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</si>
  <si>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</si>
  <si>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</si>
  <si>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</si>
  <si>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</si>
  <si>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</si>
  <si>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</si>
  <si>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</si>
  <si>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</si>
  <si>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</si>
  <si>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</si>
  <si>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</si>
  <si>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</si>
  <si>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</si>
  <si>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</si>
  <si>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</si>
  <si>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</si>
  <si>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</si>
  <si>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</si>
  <si>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</si>
  <si>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</si>
  <si>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</si>
  <si>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</si>
  <si>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</si>
  <si>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</si>
  <si>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</si>
  <si>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</si>
  <si>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</si>
  <si>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</si>
  <si>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</si>
  <si>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</si>
  <si>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</si>
  <si>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</si>
  <si>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</si>
  <si>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</si>
  <si>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</si>
  <si>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</si>
  <si>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</si>
  <si>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</si>
  <si>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</si>
  <si>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</si>
  <si>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</si>
  <si>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</si>
  <si>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</si>
  <si>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</si>
  <si>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</si>
  <si>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</si>
  <si>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</si>
  <si>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</si>
  <si>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</si>
  <si>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</si>
  <si>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</si>
  <si>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</si>
  <si>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</si>
  <si>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</si>
  <si>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</si>
  <si>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</si>
  <si>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</si>
  <si>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</si>
  <si>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</si>
  <si>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</si>
  <si>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</si>
  <si>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</si>
  <si>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</si>
  <si>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</si>
  <si>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</si>
  <si>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</si>
  <si>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</si>
  <si>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</si>
  <si>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</si>
  <si>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</si>
  <si>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</si>
  <si>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</si>
  <si>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</si>
  <si>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</si>
  <si>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</si>
  <si>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</si>
  <si>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</si>
  <si>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</si>
  <si>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</si>
  <si>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</si>
  <si>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</si>
  <si>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</si>
  <si>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</si>
  <si>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</si>
  <si>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</si>
  <si>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</si>
  <si>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</si>
  <si>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</si>
  <si>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</si>
  <si>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</si>
  <si>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</si>
  <si>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</si>
  <si>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</si>
  <si>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</si>
  <si>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</si>
  <si>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</si>
  <si>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</si>
  <si>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</si>
  <si>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</si>
  <si>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</si>
  <si>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</si>
  <si>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</si>
  <si>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</si>
  <si>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</si>
  <si>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</si>
  <si>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</si>
  <si>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</si>
  <si>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</si>
  <si>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</si>
  <si>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</si>
  <si>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</si>
  <si>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</si>
  <si>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</si>
  <si>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</si>
  <si>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</si>
  <si>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</si>
  <si>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</si>
  <si>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</si>
  <si>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</si>
  <si>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</si>
  <si>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</si>
  <si>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</si>
  <si>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</si>
  <si>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</si>
  <si>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</si>
  <si>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</si>
  <si>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</si>
  <si>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</si>
  <si>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</si>
  <si>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</si>
  <si>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</si>
  <si>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</si>
  <si>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</si>
  <si>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</si>
  <si>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</si>
  <si>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</si>
  <si>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</si>
  <si>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</si>
  <si>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</si>
  <si>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</si>
  <si>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</si>
  <si>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</si>
  <si>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</si>
  <si>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</si>
  <si>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</si>
  <si>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</si>
  <si>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</si>
  <si>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</si>
  <si>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</si>
  <si>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</si>
  <si>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</si>
  <si>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</si>
  <si>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</si>
  <si>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</si>
  <si>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</si>
  <si>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</si>
  <si>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</si>
  <si>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</si>
  <si>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</si>
  <si>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</si>
  <si>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</si>
  <si>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</si>
  <si>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</si>
  <si>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</si>
  <si>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</si>
  <si>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</si>
  <si>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</si>
  <si>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</si>
  <si>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</si>
  <si>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</si>
  <si>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</si>
  <si>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</si>
  <si>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</si>
  <si>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</si>
  <si>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</si>
  <si>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</si>
  <si>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</si>
  <si>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</si>
  <si>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</si>
  <si>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</si>
  <si>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</si>
  <si>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</si>
  <si>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</si>
  <si>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</si>
  <si>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</si>
  <si>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</si>
  <si>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</si>
  <si>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</si>
  <si>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</si>
  <si>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</si>
  <si>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</si>
  <si>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</si>
  <si>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</si>
  <si>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</si>
  <si>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</si>
  <si>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</si>
  <si>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</si>
  <si>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</si>
  <si>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</si>
  <si>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</si>
  <si>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</si>
  <si>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</si>
  <si>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</si>
  <si>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</si>
  <si>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</si>
  <si>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</si>
  <si>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</si>
  <si>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</si>
  <si>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</si>
  <si>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</si>
  <si>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</si>
  <si>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</si>
  <si>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</si>
  <si>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</si>
  <si>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</si>
  <si>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</si>
  <si>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</si>
  <si>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</si>
  <si>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</si>
  <si>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</si>
  <si>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</si>
  <si>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</si>
  <si>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</si>
  <si>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</si>
  <si>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</si>
  <si>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</si>
  <si>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</si>
  <si>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</si>
  <si>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</si>
  <si>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</si>
  <si>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</si>
  <si>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</si>
  <si>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</si>
  <si>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</si>
  <si>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</si>
  <si>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</si>
  <si>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</si>
  <si>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</si>
  <si>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</si>
  <si>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</si>
  <si>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</si>
  <si>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</si>
  <si>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</si>
  <si>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</si>
  <si>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</si>
  <si>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</si>
  <si>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</si>
  <si>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</si>
  <si>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</si>
  <si>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</si>
  <si>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</si>
  <si>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</si>
  <si>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</si>
  <si>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</si>
  <si>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</si>
  <si>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</si>
  <si>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</si>
  <si>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</si>
  <si>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</si>
  <si>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</si>
  <si>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</si>
  <si>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</si>
  <si>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</si>
  <si>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</si>
  <si>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</si>
  <si>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</si>
  <si>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</si>
  <si>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</si>
  <si>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</si>
  <si>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</si>
  <si>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</si>
  <si>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</si>
  <si>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</si>
  <si>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</si>
  <si>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</si>
  <si>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</si>
  <si>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</si>
  <si>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</si>
  <si>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</si>
  <si>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</si>
  <si>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</si>
  <si>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</si>
  <si>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</si>
  <si>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</si>
  <si>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</si>
  <si>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</si>
  <si>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</si>
  <si>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</si>
  <si>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</si>
  <si>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</si>
  <si>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</si>
  <si>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</si>
  <si>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</si>
  <si>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</si>
  <si>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</si>
  <si>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</si>
  <si>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</si>
  <si>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</si>
  <si>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</si>
  <si>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</si>
  <si>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</si>
  <si>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</si>
  <si>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</si>
  <si>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</si>
  <si>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</si>
  <si>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</si>
  <si>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</si>
  <si>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</si>
  <si>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</si>
  <si>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</si>
  <si>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</si>
  <si>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</si>
  <si>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</si>
  <si>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</si>
  <si>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</si>
  <si>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</si>
  <si>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</si>
  <si>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</si>
  <si>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</si>
  <si>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</si>
  <si>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</si>
  <si>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</si>
  <si>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</si>
  <si>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</si>
  <si>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</si>
  <si>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</si>
  <si>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</si>
  <si>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</si>
  <si>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</si>
  <si>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</si>
  <si>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</si>
  <si>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</si>
  <si>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</si>
  <si>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</si>
  <si>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</si>
  <si>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</si>
  <si>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</si>
  <si>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</si>
  <si>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</si>
  <si>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</si>
  <si>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</si>
  <si>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</si>
  <si>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</si>
  <si>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</si>
  <si>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</si>
  <si>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</si>
  <si>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</si>
  <si>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</si>
  <si>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</si>
  <si>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</si>
  <si>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</si>
  <si>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</si>
  <si>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</si>
  <si>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</si>
  <si>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</si>
  <si>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</si>
  <si>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</si>
  <si>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</si>
  <si>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</si>
  <si>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</si>
  <si>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</si>
  <si>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</si>
  <si>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</si>
  <si>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</si>
  <si>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</si>
  <si>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</si>
  <si>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</si>
  <si>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</si>
  <si>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</si>
  <si>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</si>
  <si>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</si>
  <si>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</si>
  <si>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</si>
  <si>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</si>
  <si>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</si>
  <si>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</si>
  <si>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</si>
  <si>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</si>
  <si>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</si>
  <si>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</si>
  <si>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</si>
  <si>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</si>
  <si>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</si>
  <si>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</si>
  <si>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</si>
  <si>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</si>
  <si>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</si>
  <si>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</si>
  <si>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</si>
  <si>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</si>
  <si>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</si>
  <si>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</si>
  <si>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</si>
  <si>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</si>
  <si>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</si>
  <si>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</si>
  <si>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</si>
  <si>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</si>
  <si>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</si>
  <si>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</si>
  <si>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</si>
  <si>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</si>
  <si>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</si>
  <si>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</si>
  <si>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</si>
  <si>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</si>
  <si>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</si>
  <si>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</si>
  <si>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</si>
  <si>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</si>
  <si>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</si>
  <si>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</si>
  <si>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</si>
  <si>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</si>
  <si>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</si>
  <si>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</si>
  <si>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</si>
  <si>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</si>
  <si>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</si>
  <si>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</si>
  <si>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</si>
  <si>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</si>
  <si>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</si>
  <si>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</si>
  <si>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</si>
  <si>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</si>
  <si>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</si>
  <si>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</si>
  <si>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</si>
  <si>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</si>
  <si>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</si>
  <si>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</si>
  <si>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</si>
  <si>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</si>
  <si>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</si>
  <si>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</si>
  <si>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</si>
  <si>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</si>
  <si>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</si>
  <si>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</si>
  <si>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</si>
  <si>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</si>
  <si>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</si>
  <si>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</si>
  <si>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</si>
  <si>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</si>
  <si>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</si>
  <si>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</si>
  <si>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</si>
  <si>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</si>
  <si>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</si>
  <si>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</si>
  <si>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</si>
  <si>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</si>
  <si>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</si>
  <si>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</si>
  <si>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</si>
  <si>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</si>
  <si>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</si>
  <si>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</si>
  <si>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</si>
  <si>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</si>
  <si>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</si>
  <si>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</si>
  <si>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</si>
  <si>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</si>
  <si>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</si>
  <si>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</si>
  <si>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</si>
  <si>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</si>
  <si>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</si>
  <si>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</si>
  <si>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</si>
  <si>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</si>
  <si>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</si>
  <si>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</si>
  <si>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</si>
  <si>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</si>
  <si>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</si>
  <si>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</si>
  <si>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</si>
  <si>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</si>
  <si>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</si>
  <si>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</si>
  <si>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</si>
  <si>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</si>
  <si>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</si>
  <si>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</si>
  <si>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</si>
  <si>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</si>
  <si>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</si>
  <si>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</si>
  <si>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</si>
  <si>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</si>
  <si>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</si>
  <si>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</si>
  <si>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</si>
  <si>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</si>
  <si>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</si>
  <si>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</si>
  <si>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</si>
  <si>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</si>
  <si>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</si>
  <si>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</si>
  <si>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</si>
  <si>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</si>
  <si>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</si>
  <si>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</si>
  <si>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</si>
  <si>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</si>
  <si>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</si>
  <si>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</si>
  <si>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</si>
  <si>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</si>
  <si>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</si>
  <si>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</si>
  <si>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</si>
  <si>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</si>
  <si>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</si>
  <si>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</si>
  <si>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</si>
  <si>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</si>
  <si>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</si>
  <si>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</si>
  <si>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</si>
  <si>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</si>
  <si>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</si>
  <si>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</si>
  <si>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</si>
  <si>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</si>
  <si>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</si>
  <si>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</si>
  <si>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</si>
  <si>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</si>
  <si>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</si>
  <si>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</si>
  <si>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</si>
  <si>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</si>
  <si>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</si>
  <si>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</si>
  <si>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</si>
  <si>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</si>
  <si>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</si>
  <si>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</si>
  <si>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</si>
  <si>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</si>
  <si>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</si>
  <si>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</si>
  <si>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</si>
  <si>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</si>
  <si>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</si>
  <si>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</si>
  <si>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</si>
  <si>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</si>
  <si>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</si>
  <si>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</si>
  <si>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</si>
  <si>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</si>
  <si>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</si>
  <si>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</si>
  <si>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</si>
  <si>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</si>
  <si>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</si>
  <si>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</si>
  <si>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</si>
  <si>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</si>
  <si>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</si>
  <si>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</si>
  <si>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</si>
  <si>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</si>
  <si>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</si>
  <si>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</si>
  <si>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</si>
  <si>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</si>
  <si>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</si>
  <si>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</si>
  <si>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</si>
  <si>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</si>
  <si>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</si>
  <si>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</si>
  <si>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</si>
  <si>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</si>
  <si>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</si>
  <si>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</si>
  <si>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</si>
  <si>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</si>
  <si>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</si>
  <si>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</si>
  <si>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</si>
  <si>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</si>
  <si>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</si>
  <si>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</si>
  <si>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</si>
  <si>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</si>
  <si>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</si>
  <si>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</si>
  <si>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</si>
  <si>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</si>
  <si>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</si>
  <si>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</si>
  <si>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</si>
  <si>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</si>
  <si>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</si>
  <si>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</si>
  <si>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</si>
  <si>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</si>
  <si>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</si>
  <si>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</si>
  <si>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</si>
  <si>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</si>
  <si>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</si>
  <si>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</si>
  <si>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</si>
  <si>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</si>
  <si>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</si>
  <si>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</si>
  <si>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</si>
  <si>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</si>
  <si>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</si>
  <si>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</si>
  <si>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</si>
  <si>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</si>
  <si>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</si>
  <si>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</si>
  <si>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</si>
  <si>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</si>
  <si>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</si>
  <si>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</si>
  <si>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</si>
  <si>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</si>
  <si>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</si>
  <si>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</si>
  <si>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</si>
  <si>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</si>
  <si>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</si>
  <si>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</si>
  <si>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</si>
  <si>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</si>
  <si>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</si>
  <si>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</si>
  <si>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</si>
  <si>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</si>
  <si>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</si>
  <si>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</si>
  <si>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</si>
  <si>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</si>
  <si>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</si>
  <si>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</si>
  <si>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</si>
  <si>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</si>
  <si>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</si>
  <si>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</si>
  <si>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</si>
  <si>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</si>
  <si>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</si>
  <si>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</si>
  <si>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</si>
  <si>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</si>
  <si>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</si>
  <si>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</si>
  <si>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</si>
  <si>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</si>
  <si>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</si>
  <si>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</si>
  <si>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</si>
  <si>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</si>
  <si>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</si>
  <si>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</si>
  <si>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</si>
  <si>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</si>
  <si>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</si>
  <si>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</si>
  <si>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</si>
  <si>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</si>
  <si>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</si>
  <si>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</si>
  <si>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</si>
  <si>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</si>
  <si>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</si>
  <si>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</si>
  <si>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</si>
  <si>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</si>
  <si>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</si>
  <si>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</si>
  <si>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</si>
  <si>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</si>
  <si>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</si>
  <si>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</si>
  <si>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</si>
  <si>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</si>
  <si>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</si>
  <si>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</si>
  <si>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</si>
  <si>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</si>
  <si>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</si>
  <si>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</si>
  <si>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</si>
  <si>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</si>
  <si>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</si>
  <si>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</si>
  <si>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</si>
  <si>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</si>
  <si>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</si>
  <si>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</si>
  <si>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</si>
  <si>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</si>
  <si>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</si>
  <si>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</si>
  <si>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</si>
  <si>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</si>
  <si>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</si>
  <si>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</si>
  <si>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</si>
  <si>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</si>
  <si>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</si>
  <si>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</si>
  <si>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</si>
  <si>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</si>
  <si>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</si>
  <si>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</si>
  <si>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</si>
  <si>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</si>
  <si>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</si>
  <si>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</si>
  <si>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</si>
  <si>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</si>
  <si>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</si>
  <si>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</si>
  <si>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</si>
  <si>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</si>
  <si>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</si>
  <si>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</si>
  <si>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</si>
  <si>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</si>
  <si>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</si>
  <si>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</si>
  <si>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</si>
  <si>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</si>
  <si>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</si>
  <si>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</si>
  <si>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</si>
  <si>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</si>
  <si>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</si>
  <si>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</si>
  <si>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</si>
  <si>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</si>
  <si>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</si>
  <si>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</si>
  <si>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</si>
  <si>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</si>
  <si>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</si>
  <si>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</si>
  <si>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</si>
  <si>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</si>
  <si>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</si>
  <si>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</si>
  <si>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</si>
  <si>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</si>
  <si>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</si>
  <si>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</si>
  <si>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</si>
  <si>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</si>
  <si>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</si>
  <si>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</si>
  <si>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</si>
  <si>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</si>
  <si>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</si>
  <si>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</si>
  <si>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</si>
  <si>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</si>
  <si>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</si>
  <si>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</si>
  <si>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</si>
  <si>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</si>
  <si>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</si>
  <si>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</si>
  <si>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</si>
  <si>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</si>
  <si>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</si>
  <si>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</si>
  <si>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</si>
  <si>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</si>
  <si>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</si>
  <si>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</si>
  <si>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</si>
  <si>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</si>
  <si>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</si>
  <si>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</si>
  <si>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</si>
  <si>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</si>
  <si>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</si>
  <si>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</si>
  <si>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</si>
  <si>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</si>
  <si>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</si>
  <si>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</si>
  <si>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</si>
  <si>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</si>
  <si>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</si>
  <si>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</si>
  <si>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</si>
  <si>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</si>
  <si>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</si>
  <si>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</si>
  <si>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</si>
  <si>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</si>
  <si>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</si>
  <si>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</si>
  <si>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</si>
  <si>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</si>
  <si>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</si>
  <si>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</si>
  <si>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</si>
  <si>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</si>
  <si>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</si>
  <si>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</si>
  <si>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</si>
  <si>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</si>
  <si>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</si>
  <si>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</si>
  <si>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</si>
  <si>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</si>
  <si>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</si>
  <si>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</si>
  <si>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</si>
  <si>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</si>
  <si>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</si>
  <si>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</si>
  <si>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</si>
  <si>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</si>
  <si>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</si>
  <si>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</si>
  <si>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</si>
  <si>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</si>
  <si>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</si>
  <si>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</si>
  <si>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</si>
  <si>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</si>
  <si>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</si>
  <si>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</si>
  <si>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</si>
  <si>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</si>
  <si>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</si>
  <si>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</si>
  <si>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</si>
  <si>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</si>
  <si>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</si>
  <si>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</si>
  <si>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</si>
  <si>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</si>
  <si>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</si>
  <si>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</si>
  <si>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</si>
  <si>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</si>
  <si>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</si>
  <si>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</si>
  <si>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</si>
  <si>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</si>
  <si>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</si>
  <si>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</si>
  <si>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</si>
  <si>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</si>
  <si>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</si>
  <si>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</si>
  <si>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</si>
  <si>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</si>
  <si>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</si>
  <si>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</si>
  <si>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</si>
  <si>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</si>
  <si>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</si>
  <si>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</si>
  <si>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</si>
  <si>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</si>
  <si>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</si>
  <si>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</si>
  <si>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</si>
  <si>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</si>
  <si>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</si>
  <si>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</si>
  <si>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</si>
  <si>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</si>
  <si>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</si>
  <si>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</si>
  <si>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</si>
  <si>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</si>
  <si>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</si>
  <si>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</si>
  <si>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</si>
  <si>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</si>
  <si>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</si>
  <si>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</si>
  <si>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</si>
  <si>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</si>
  <si>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</si>
  <si>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</si>
  <si>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</si>
  <si>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</si>
  <si>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</si>
  <si>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</si>
  <si>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</si>
  <si>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</si>
  <si>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</si>
  <si>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</si>
  <si>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</si>
  <si>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</si>
  <si>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</si>
  <si>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</si>
  <si>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</si>
  <si>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</si>
  <si>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</si>
  <si>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</si>
  <si>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</si>
  <si>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</si>
  <si>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</si>
  <si>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</si>
  <si>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</si>
  <si>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</si>
  <si>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</si>
  <si>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</si>
  <si>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</si>
  <si>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</si>
  <si>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</si>
  <si>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</si>
  <si>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</si>
  <si>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</si>
  <si>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</si>
  <si>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</si>
  <si>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</si>
  <si>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</si>
  <si>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</si>
  <si>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</si>
  <si>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</si>
  <si>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</si>
  <si>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</si>
  <si>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</si>
  <si>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</si>
  <si>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</si>
  <si>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</si>
  <si>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</si>
  <si>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</si>
  <si>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</si>
  <si>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</si>
  <si>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</si>
  <si>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</si>
  <si>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</si>
  <si>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</si>
  <si>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</si>
  <si>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</si>
  <si>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</si>
  <si>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</si>
  <si>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</si>
  <si>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</si>
  <si>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</si>
  <si>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</si>
  <si>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</si>
  <si>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</si>
  <si>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</si>
  <si>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</si>
  <si>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</si>
  <si>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</si>
  <si>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</si>
  <si>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</si>
  <si>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</si>
  <si>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</si>
  <si>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</si>
  <si>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</si>
  <si>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</si>
  <si>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</si>
  <si>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</si>
  <si>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</si>
  <si>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</si>
  <si>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</si>
  <si>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</si>
  <si>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</si>
  <si>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</si>
  <si>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</si>
  <si>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</si>
  <si>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</si>
  <si>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</si>
  <si>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</si>
  <si>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</si>
  <si>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</si>
  <si>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</si>
  <si>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</si>
  <si>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</si>
  <si>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</si>
  <si>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</si>
  <si>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</si>
  <si>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</si>
  <si>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</si>
  <si>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</si>
  <si>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</si>
  <si>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</si>
  <si>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</si>
  <si>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</si>
  <si>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</si>
  <si>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</si>
  <si>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</si>
  <si>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</si>
  <si>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</si>
  <si>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</si>
  <si>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</si>
  <si>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</si>
  <si>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</si>
  <si>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</si>
  <si>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</si>
  <si>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</si>
  <si>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</si>
  <si>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</si>
  <si>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</si>
  <si>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</si>
  <si>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</si>
  <si>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</si>
  <si>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</si>
  <si>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</si>
  <si>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</si>
  <si>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</si>
  <si>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</si>
  <si>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</si>
  <si>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</si>
  <si>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</si>
  <si>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</si>
  <si>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</si>
  <si>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</si>
  <si>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</si>
  <si>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</si>
  <si>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</si>
  <si>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</si>
  <si>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</si>
  <si>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</si>
  <si>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</si>
  <si>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</si>
  <si>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</si>
  <si>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</si>
  <si>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</si>
  <si>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</si>
  <si>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</si>
  <si>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</si>
  <si>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</si>
  <si>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</si>
  <si>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</si>
  <si>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</si>
  <si>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</si>
  <si>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</si>
  <si>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</si>
  <si>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</si>
  <si>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</si>
  <si>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</si>
  <si>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</si>
  <si>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</si>
  <si>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</si>
  <si>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</si>
  <si>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</si>
  <si>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</si>
  <si>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</si>
  <si>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</si>
  <si>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</si>
  <si>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</si>
  <si>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</si>
  <si>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</si>
  <si>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</si>
  <si>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</si>
  <si>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</si>
  <si>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</si>
  <si>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</si>
  <si>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</si>
  <si>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</si>
  <si>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</si>
  <si>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</si>
  <si>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</si>
  <si>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</si>
  <si>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</si>
  <si>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</si>
  <si>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</si>
  <si>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</si>
  <si>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</si>
  <si>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</si>
  <si>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</si>
  <si>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</si>
  <si>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</si>
  <si>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</si>
  <si>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</si>
  <si>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</si>
  <si>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</si>
  <si>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</si>
  <si>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</si>
  <si>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</si>
  <si>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</si>
  <si>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</si>
  <si>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</si>
  <si>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</si>
  <si>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</si>
  <si>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</si>
  <si>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</si>
  <si>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</si>
  <si>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</si>
  <si>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</si>
  <si>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</si>
  <si>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</si>
  <si>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</si>
  <si>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</si>
  <si>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</si>
  <si>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</si>
  <si>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</si>
  <si>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</si>
  <si>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</si>
  <si>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</si>
  <si>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</si>
  <si>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</si>
  <si>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</si>
  <si>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</si>
  <si>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</si>
  <si>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</si>
  <si>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</si>
  <si>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</si>
  <si>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</si>
  <si>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</si>
  <si>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</si>
  <si>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</si>
  <si>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</si>
  <si>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</si>
  <si>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</si>
  <si>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</si>
  <si>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</si>
  <si>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</si>
  <si>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</si>
  <si>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</si>
  <si>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</si>
  <si>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</si>
  <si>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</si>
  <si>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</si>
  <si>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</si>
  <si>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</si>
  <si>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</si>
  <si>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</si>
  <si>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</si>
  <si>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</si>
  <si>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</si>
  <si>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</si>
  <si>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</si>
  <si>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</si>
  <si>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</si>
  <si>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</si>
  <si>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</si>
  <si>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</si>
  <si>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</si>
  <si>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</si>
  <si>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</si>
  <si>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</si>
  <si>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</si>
  <si>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</si>
  <si>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</si>
  <si>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</si>
  <si>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</si>
  <si>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</si>
  <si>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</si>
  <si>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</si>
  <si>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</si>
  <si>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</si>
  <si>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</si>
  <si>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</si>
  <si>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</si>
  <si>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</si>
  <si>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</si>
  <si>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</si>
  <si>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</si>
  <si>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</si>
  <si>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</si>
  <si>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</si>
  <si>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</si>
  <si>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</si>
  <si>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</si>
  <si>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</si>
  <si>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</si>
  <si>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</si>
  <si>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</si>
  <si>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</si>
  <si>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</si>
  <si>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</si>
  <si>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</si>
  <si>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</si>
  <si>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</si>
  <si>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</si>
  <si>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</si>
  <si>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</si>
  <si>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</si>
  <si>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</si>
  <si>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</si>
  <si>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</si>
  <si>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</si>
  <si>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</si>
  <si>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</si>
  <si>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</si>
  <si>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</si>
  <si>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</si>
  <si>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</si>
  <si>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</si>
  <si>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</si>
  <si>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</si>
  <si>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</si>
  <si>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</si>
  <si>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</si>
  <si>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</si>
  <si>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</si>
  <si>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</si>
  <si>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</si>
  <si>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</si>
  <si>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</si>
  <si>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</si>
  <si>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</si>
  <si>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</si>
  <si>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</si>
  <si>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</si>
  <si>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</si>
  <si>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</si>
  <si>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</si>
  <si>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</si>
  <si>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</si>
  <si>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</si>
  <si>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</si>
  <si>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</si>
  <si>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</si>
  <si>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</si>
  <si>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</si>
  <si>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</si>
  <si>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</si>
  <si>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</si>
  <si>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</si>
  <si>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</si>
  <si>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</si>
  <si>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</si>
  <si>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</si>
  <si>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</si>
  <si>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</si>
  <si>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</si>
  <si>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</si>
  <si>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</si>
  <si>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</si>
  <si>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</si>
  <si>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</si>
  <si>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</si>
  <si>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</si>
  <si>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</si>
  <si>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</si>
  <si>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</si>
  <si>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</si>
  <si>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</si>
  <si>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</si>
  <si>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</si>
  <si>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</si>
  <si>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</si>
  <si>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</si>
  <si>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</si>
  <si>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</si>
  <si>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</si>
  <si>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</si>
  <si>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</si>
  <si>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</si>
  <si>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</si>
  <si>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</si>
  <si>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</si>
  <si>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</si>
  <si>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</si>
  <si>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</si>
  <si>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</si>
  <si>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</si>
  <si>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</si>
  <si>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</si>
  <si>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</si>
  <si>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</si>
  <si>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</si>
  <si>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</si>
  <si>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</si>
  <si>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</si>
  <si>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</si>
  <si>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</si>
  <si>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</si>
  <si>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</si>
  <si>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</si>
  <si>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</si>
  <si>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</si>
  <si>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</si>
  <si>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</si>
  <si>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</si>
  <si>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</si>
  <si>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</si>
  <si>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</si>
  <si>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</si>
  <si>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</si>
  <si>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</si>
  <si>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</si>
  <si>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</si>
  <si>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</si>
  <si>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</si>
  <si>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</si>
  <si>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</si>
  <si>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</si>
  <si>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</si>
  <si>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</si>
  <si>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</si>
  <si>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</si>
  <si>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</si>
  <si>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</si>
  <si>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</si>
  <si>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</si>
  <si>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</si>
  <si>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</si>
  <si>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</si>
  <si>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</si>
  <si>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</si>
  <si>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</si>
  <si>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</si>
  <si>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</si>
  <si>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</si>
  <si>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</si>
  <si>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</si>
  <si>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</si>
  <si>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</si>
  <si>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</si>
  <si>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</si>
  <si>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</si>
  <si>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</si>
  <si>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</si>
  <si>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</si>
  <si>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</si>
  <si>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</si>
  <si>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</si>
  <si>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</si>
  <si>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</si>
  <si>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</si>
  <si>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</si>
  <si>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</si>
  <si>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</si>
  <si>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</si>
  <si>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</si>
  <si>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</si>
  <si>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</si>
  <si>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</si>
  <si>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</si>
  <si>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</si>
  <si>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</si>
  <si>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</si>
  <si>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</si>
  <si>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</si>
  <si>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</si>
  <si>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</si>
  <si>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</si>
  <si>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</si>
  <si>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</si>
  <si>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</si>
  <si>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</si>
  <si>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</si>
  <si>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</si>
  <si>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</si>
  <si>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</si>
  <si>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</si>
  <si>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</si>
  <si>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</si>
  <si>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</si>
  <si>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</si>
  <si>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</si>
  <si>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</si>
  <si>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</si>
  <si>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</si>
  <si>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</si>
  <si>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</si>
  <si>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</si>
  <si>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</si>
  <si>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</si>
  <si>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</si>
  <si>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</si>
  <si>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</si>
  <si>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</si>
  <si>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</si>
  <si>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</si>
  <si>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</si>
  <si>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</si>
  <si>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</si>
  <si>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</si>
  <si>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</si>
  <si>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</si>
  <si>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</si>
  <si>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</si>
  <si>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</si>
  <si>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</si>
  <si>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</si>
  <si>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</si>
  <si>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</si>
  <si>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</si>
  <si>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</si>
  <si>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</si>
  <si>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</si>
  <si>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</si>
  <si>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</si>
  <si>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</si>
  <si>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</si>
  <si>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</si>
  <si>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</si>
  <si>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</si>
  <si>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</si>
  <si>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</si>
  <si>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</si>
  <si>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</si>
  <si>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</si>
  <si>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</si>
  <si>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</si>
  <si>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</si>
  <si>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</si>
  <si>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</si>
  <si>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</si>
  <si>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</si>
  <si>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</si>
  <si>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</si>
  <si>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</si>
  <si>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</si>
  <si>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</si>
  <si>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</si>
  <si>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</si>
  <si>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</si>
  <si>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</si>
  <si>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</si>
  <si>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</si>
  <si>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</si>
  <si>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</si>
  <si>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</si>
  <si>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</si>
  <si>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</si>
  <si>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</si>
  <si>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</si>
  <si>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</si>
  <si>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</si>
  <si>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</si>
  <si>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</si>
  <si>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</si>
  <si>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</si>
  <si>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</si>
  <si>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</si>
  <si>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</si>
  <si>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</si>
  <si>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</si>
  <si>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</si>
  <si>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</si>
  <si>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</si>
  <si>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</si>
  <si>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</si>
  <si>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</si>
  <si>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</si>
  <si>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</si>
  <si>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</si>
  <si>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</si>
  <si>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</si>
  <si>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</si>
  <si>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</si>
  <si>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</si>
  <si>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</si>
  <si>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</si>
  <si>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</si>
  <si>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</si>
  <si>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</si>
  <si>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</si>
  <si>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</si>
  <si>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</si>
  <si>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</si>
  <si>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</si>
  <si>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</si>
  <si>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</si>
  <si>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</si>
  <si>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</si>
  <si>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</si>
  <si>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</si>
  <si>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</si>
  <si>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</si>
  <si>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</si>
  <si>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</si>
  <si>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</si>
  <si>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</si>
  <si>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</si>
  <si>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</si>
  <si>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</si>
  <si>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</si>
  <si>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</si>
  <si>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</si>
  <si>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</si>
  <si>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</si>
  <si>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</si>
  <si>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</si>
  <si>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</si>
  <si>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</si>
  <si>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</si>
  <si>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</si>
  <si>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</si>
  <si>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</si>
  <si>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</si>
  <si>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</si>
  <si>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</si>
  <si>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</si>
  <si>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</si>
  <si>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</si>
  <si>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</si>
  <si>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</si>
  <si>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</si>
  <si>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</si>
  <si>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</si>
  <si>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</si>
  <si>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</si>
  <si>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</si>
  <si>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</si>
  <si>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</si>
  <si>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</si>
  <si>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</si>
  <si>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</si>
  <si>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</si>
  <si>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</si>
  <si>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</si>
  <si>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</si>
  <si>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</si>
  <si>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</si>
  <si>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</si>
  <si>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</si>
  <si>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</si>
  <si>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</si>
  <si>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</si>
  <si>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</si>
  <si>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</si>
  <si>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</si>
  <si>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</si>
  <si>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</si>
  <si>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</si>
  <si>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</si>
  <si>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</si>
  <si>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</si>
  <si>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</si>
  <si>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</si>
  <si>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</si>
  <si>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</si>
  <si>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</si>
  <si>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</si>
  <si>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</si>
  <si>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</si>
  <si>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</si>
  <si>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</si>
  <si>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</si>
  <si>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</si>
  <si>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</si>
  <si>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</si>
  <si>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</si>
  <si>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</si>
  <si>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</si>
  <si>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</si>
  <si>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</si>
  <si>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</si>
  <si>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</si>
  <si>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</si>
  <si>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</si>
  <si>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</si>
  <si>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</si>
  <si>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</si>
  <si>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</si>
  <si>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</si>
  <si>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</si>
  <si>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</si>
  <si>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</si>
  <si>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</si>
  <si>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</si>
  <si>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</si>
  <si>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</si>
  <si>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</si>
  <si>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</si>
  <si>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</si>
  <si>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</si>
  <si>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</si>
  <si>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</si>
  <si>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</si>
  <si>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</si>
  <si>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</si>
  <si>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</si>
  <si>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</si>
  <si>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</si>
  <si>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</si>
  <si>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</si>
  <si>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</si>
  <si>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</si>
  <si>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</si>
  <si>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</si>
  <si>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</si>
  <si>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</si>
  <si>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</si>
  <si>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</si>
  <si>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</si>
  <si>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</si>
  <si>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</si>
  <si>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</si>
  <si>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</si>
  <si>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</si>
  <si>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</si>
  <si>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</si>
  <si>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</si>
  <si>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</si>
  <si>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</si>
  <si>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</si>
  <si>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</si>
  <si>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</si>
  <si>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</si>
  <si>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</si>
  <si>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</si>
  <si>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</si>
  <si>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</si>
  <si>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</si>
  <si>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</si>
  <si>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</si>
  <si>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</si>
  <si>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</si>
  <si>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</si>
  <si>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</si>
  <si>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</si>
  <si>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</si>
  <si>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</si>
  <si>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</si>
  <si>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</si>
  <si>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</si>
  <si>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</si>
  <si>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</si>
  <si>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</si>
  <si>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</si>
  <si>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</si>
  <si>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</si>
  <si>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</si>
  <si>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</si>
  <si>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</si>
  <si>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</si>
  <si>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</si>
  <si>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</si>
  <si>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</si>
  <si>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</si>
  <si>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</si>
  <si>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</si>
  <si>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</si>
  <si>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</si>
  <si>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</si>
  <si>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</si>
  <si>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</si>
  <si>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</si>
  <si>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</si>
  <si>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</si>
  <si>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</si>
  <si>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</si>
  <si>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</si>
  <si>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</si>
  <si>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</si>
  <si>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</si>
  <si>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</si>
  <si>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</si>
  <si>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</si>
  <si>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</si>
  <si>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</si>
  <si>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</si>
  <si>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</si>
  <si>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</si>
  <si>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</si>
  <si>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</si>
  <si>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</si>
  <si>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</si>
  <si>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</si>
  <si>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</si>
  <si>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</si>
  <si>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</si>
  <si>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</si>
  <si>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</si>
  <si>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</si>
  <si>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</si>
  <si>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</si>
  <si>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</si>
  <si>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</si>
  <si>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</si>
  <si>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</si>
  <si>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</si>
  <si>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</si>
  <si>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</si>
  <si>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</si>
  <si>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</si>
  <si>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</si>
  <si>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</si>
  <si>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</si>
  <si>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</si>
  <si>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</si>
  <si>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</si>
  <si>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</si>
  <si>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</si>
  <si>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</si>
  <si>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</si>
  <si>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</si>
  <si>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</si>
  <si>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</si>
  <si>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</si>
  <si>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</si>
  <si>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</si>
  <si>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</si>
  <si>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</si>
  <si>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</si>
  <si>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</si>
  <si>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</si>
  <si>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</si>
  <si>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</si>
  <si>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</si>
  <si>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</si>
  <si>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</si>
  <si>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</si>
  <si>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</si>
  <si>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</si>
  <si>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</si>
  <si>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</si>
  <si>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</si>
  <si>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</si>
  <si>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</si>
  <si>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</si>
  <si>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</si>
  <si>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</si>
  <si>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</si>
  <si>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</si>
  <si>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</si>
  <si>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</si>
  <si>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</si>
  <si>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</si>
  <si>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</si>
  <si>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</si>
  <si>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</si>
  <si>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</si>
  <si>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</si>
  <si>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</si>
  <si>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</si>
  <si>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</si>
  <si>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</si>
  <si>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</si>
  <si>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</si>
  <si>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</si>
  <si>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</si>
  <si>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</si>
  <si>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</si>
  <si>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</si>
  <si>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</si>
  <si>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</si>
  <si>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</si>
  <si>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</si>
  <si>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</si>
  <si>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</si>
  <si>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</si>
  <si>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</si>
  <si>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</si>
  <si>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</si>
  <si>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</si>
  <si>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</si>
  <si>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</si>
  <si>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</si>
  <si>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</si>
  <si>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</si>
  <si>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</si>
  <si>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</si>
  <si>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</si>
  <si>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</si>
  <si>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</si>
  <si>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</si>
  <si>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</si>
  <si>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</si>
  <si>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</si>
  <si>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</si>
  <si>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</si>
  <si>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</si>
  <si>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</si>
  <si>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</si>
  <si>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</si>
  <si>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</si>
  <si>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</si>
  <si>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</si>
  <si>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</si>
  <si>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</si>
  <si>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</si>
  <si>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</si>
  <si>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</si>
  <si>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</si>
  <si>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</si>
  <si>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</si>
  <si>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</si>
  <si>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</si>
  <si>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</si>
  <si>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</si>
  <si>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</si>
  <si>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</si>
  <si>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</si>
  <si>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</si>
  <si>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</si>
  <si>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</si>
  <si>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</si>
  <si>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</si>
  <si>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</si>
  <si>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</si>
  <si>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</si>
  <si>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</si>
  <si>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</si>
  <si>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</si>
  <si>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</si>
  <si>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</si>
  <si>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</si>
  <si>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</si>
  <si>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</si>
  <si>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</si>
  <si>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</si>
  <si>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</si>
  <si>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</si>
  <si>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</si>
  <si>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</si>
  <si>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</si>
  <si>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</si>
  <si>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</si>
  <si>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</si>
  <si>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</si>
  <si>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</si>
  <si>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</si>
  <si>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</si>
  <si>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</si>
  <si>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</si>
  <si>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</si>
  <si>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</si>
  <si>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</si>
  <si>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</si>
  <si>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</si>
  <si>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</si>
  <si>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</si>
  <si>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</si>
  <si>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</si>
  <si>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</si>
  <si>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</si>
  <si>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</si>
  <si>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</si>
  <si>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</si>
  <si>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</si>
  <si>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</si>
  <si>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</si>
  <si>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</si>
  <si>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</si>
  <si>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</si>
  <si>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</si>
  <si>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</si>
  <si>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</si>
  <si>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</si>
  <si>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</si>
  <si>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</si>
  <si>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</si>
  <si>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</si>
  <si>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</si>
  <si>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</si>
  <si>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</si>
  <si>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</si>
  <si>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</si>
  <si>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</si>
  <si>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</si>
  <si>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</si>
  <si>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</si>
  <si>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</si>
  <si>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</si>
  <si>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</si>
  <si>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</si>
  <si>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</si>
  <si>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</si>
  <si>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</si>
  <si>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</si>
  <si>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</si>
  <si>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</si>
  <si>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</si>
  <si>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</si>
  <si>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</si>
  <si>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</si>
  <si>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</si>
  <si>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</si>
  <si>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</si>
  <si>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</si>
  <si>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</si>
  <si>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</si>
  <si>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</si>
  <si>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</si>
  <si>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</si>
  <si>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</si>
  <si>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</si>
  <si>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</si>
  <si>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</si>
  <si>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</si>
  <si>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</si>
  <si>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</si>
  <si>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</si>
  <si>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</si>
  <si>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</si>
  <si>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</si>
  <si>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</si>
  <si>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</si>
  <si>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</si>
  <si>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</si>
  <si>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</si>
  <si>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</si>
  <si>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</si>
  <si>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</si>
  <si>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</si>
  <si>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</si>
  <si>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</si>
  <si>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</si>
  <si>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</si>
  <si>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</si>
  <si>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</si>
  <si>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</si>
  <si>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</si>
  <si>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</si>
  <si>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</si>
  <si>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</si>
  <si>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</si>
  <si>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</si>
  <si>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</si>
  <si>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</si>
  <si>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</si>
  <si>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</si>
  <si>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</si>
  <si>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</si>
  <si>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</si>
  <si>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</si>
  <si>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</si>
  <si>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</si>
  <si>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</si>
  <si>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</si>
  <si>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</si>
  <si>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</si>
  <si>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</si>
  <si>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</si>
  <si>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</si>
  <si>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</si>
  <si>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</si>
  <si>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</si>
  <si>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</si>
  <si>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</si>
  <si>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</si>
  <si>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</si>
  <si>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</si>
  <si>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</si>
  <si>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</si>
  <si>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</si>
  <si>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</si>
  <si>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</si>
  <si>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</si>
  <si>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</si>
  <si>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</si>
  <si>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</si>
  <si>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</si>
  <si>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</si>
  <si>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</si>
  <si>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</si>
  <si>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</si>
  <si>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</si>
  <si>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</si>
  <si>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</si>
  <si>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</si>
  <si>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</si>
  <si>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</si>
  <si>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</si>
  <si>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</si>
  <si>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</si>
  <si>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</si>
  <si>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</si>
  <si>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</si>
  <si>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</si>
  <si>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</si>
  <si>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</si>
  <si>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</si>
  <si>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</si>
  <si>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</si>
  <si>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</si>
  <si>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</si>
  <si>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</si>
  <si>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</si>
  <si>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</si>
  <si>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</si>
  <si>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</si>
  <si>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</si>
  <si>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</si>
  <si>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</si>
  <si>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</si>
  <si>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</si>
  <si>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</si>
  <si>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</si>
  <si>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</si>
  <si>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</si>
  <si>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</si>
  <si>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</si>
  <si>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</si>
  <si>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</si>
  <si>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</si>
  <si>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</si>
  <si>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</si>
  <si>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</si>
  <si>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</si>
  <si>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</si>
  <si>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</si>
  <si>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</si>
  <si>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</si>
  <si>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</si>
  <si>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</si>
  <si>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</si>
  <si>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</si>
  <si>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</si>
  <si>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</si>
  <si>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</si>
  <si>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</si>
  <si>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</si>
  <si>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</si>
  <si>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</si>
  <si>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</si>
  <si>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</si>
  <si>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</si>
  <si>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</si>
  <si>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</si>
  <si>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</si>
  <si>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</si>
  <si>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</si>
  <si>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</si>
  <si>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</si>
  <si>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</si>
  <si>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</si>
  <si>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</si>
  <si>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</si>
  <si>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</si>
  <si>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</si>
  <si>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</si>
  <si>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</si>
  <si>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</si>
  <si>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</si>
  <si>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</si>
  <si>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</si>
  <si>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</si>
  <si>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</si>
  <si>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</si>
  <si>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</si>
  <si>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</si>
  <si>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</si>
  <si>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</si>
  <si>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</si>
  <si>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</si>
  <si>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</si>
  <si>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</si>
  <si>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</si>
  <si>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</si>
  <si>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</si>
  <si>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</si>
  <si>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</si>
  <si>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</si>
  <si>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</si>
  <si>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</si>
  <si>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</si>
  <si>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</si>
  <si>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</si>
  <si>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</si>
  <si>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</si>
  <si>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</si>
  <si>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</si>
  <si>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</si>
  <si>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</si>
  <si>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</si>
  <si>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</si>
  <si>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</si>
  <si>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</si>
  <si>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</si>
  <si>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</si>
  <si>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</si>
  <si>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</si>
  <si>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</si>
  <si>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</si>
  <si>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</si>
  <si>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</si>
  <si>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</si>
  <si>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</si>
  <si>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</si>
  <si>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</si>
  <si>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</si>
  <si>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</si>
  <si>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</si>
  <si>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</si>
  <si>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</si>
  <si>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</si>
  <si>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</si>
  <si>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</si>
  <si>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</si>
  <si>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</si>
  <si>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</si>
  <si>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</si>
  <si>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</si>
  <si>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</si>
  <si>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</si>
  <si>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</si>
  <si>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</si>
  <si>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</si>
  <si>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</si>
  <si>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</si>
  <si>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</si>
  <si>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</si>
  <si>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</si>
  <si>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</si>
  <si>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</si>
  <si>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</si>
  <si>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</si>
  <si>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</si>
  <si>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</si>
  <si>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</si>
  <si>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</si>
  <si>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</si>
  <si>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</si>
  <si>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</si>
  <si>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</si>
  <si>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</si>
  <si>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</si>
  <si>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</si>
  <si>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</si>
  <si>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</si>
  <si>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</si>
  <si>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</si>
  <si>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</si>
  <si>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</si>
  <si>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</si>
  <si>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</si>
  <si>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</si>
  <si>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</si>
  <si>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</si>
  <si>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</si>
  <si>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</si>
  <si>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</si>
  <si>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</si>
  <si>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</si>
  <si>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</si>
  <si>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</si>
  <si>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</si>
  <si>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</si>
  <si>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</si>
  <si>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</si>
  <si>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</si>
  <si>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</si>
  <si>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</si>
  <si>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</si>
  <si>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</si>
  <si>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</si>
  <si>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</si>
  <si>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</si>
  <si>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</si>
  <si>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</si>
  <si>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</si>
  <si>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</si>
  <si>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</si>
  <si>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</si>
  <si>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</si>
  <si>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</si>
  <si>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</si>
  <si>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</si>
  <si>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</si>
  <si>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</si>
  <si>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</si>
  <si>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</si>
  <si>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</si>
  <si>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</si>
  <si>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</si>
  <si>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</si>
  <si>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</si>
  <si>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</si>
  <si>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</si>
  <si>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</si>
  <si>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</si>
  <si>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</si>
  <si>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</si>
  <si>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</si>
  <si>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</si>
  <si>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</si>
  <si>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</si>
  <si>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</si>
  <si>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</si>
  <si>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</si>
  <si>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</si>
  <si>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</si>
  <si>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</si>
  <si>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</si>
  <si>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</si>
  <si>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</si>
  <si>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</si>
  <si>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</si>
  <si>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</si>
  <si>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</si>
  <si>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</si>
  <si>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</si>
  <si>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</si>
  <si>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</si>
  <si>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</si>
  <si>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</si>
  <si>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</si>
  <si>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</si>
  <si>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</si>
  <si>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</si>
  <si>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</si>
  <si>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</si>
  <si>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</si>
  <si>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</si>
  <si>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</si>
  <si>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</si>
  <si>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</si>
  <si>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</si>
  <si>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</si>
  <si>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</si>
  <si>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</si>
  <si>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</si>
  <si>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</si>
  <si>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</si>
  <si>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</si>
  <si>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</si>
  <si>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</si>
  <si>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</si>
  <si>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</si>
  <si>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</si>
  <si>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</si>
  <si>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</si>
  <si>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</si>
  <si>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</si>
  <si>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</si>
  <si>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</si>
  <si>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</si>
  <si>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</si>
  <si>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</si>
  <si>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</si>
  <si>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</si>
  <si>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</si>
  <si>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</si>
  <si>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</si>
  <si>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</si>
  <si>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</si>
  <si>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</si>
  <si>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</si>
  <si>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</si>
  <si>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</si>
  <si>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</si>
  <si>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</si>
  <si>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</si>
  <si>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</si>
  <si>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</si>
  <si>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</si>
  <si>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</si>
  <si>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</si>
  <si>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</si>
  <si>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</si>
  <si>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</si>
  <si>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</si>
  <si>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</si>
  <si>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</si>
  <si>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</si>
  <si>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</si>
  <si>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</si>
  <si>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</si>
  <si>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</si>
  <si>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</si>
  <si>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</si>
  <si>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</si>
  <si>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</si>
  <si>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</si>
  <si>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</si>
  <si>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</si>
  <si>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</si>
  <si>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</si>
  <si>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</si>
  <si>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</si>
  <si>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</si>
  <si>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</si>
  <si>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</si>
  <si>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</si>
  <si>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</si>
  <si>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</si>
  <si>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</si>
  <si>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</si>
  <si>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</si>
  <si>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</si>
  <si>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</si>
  <si>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</si>
  <si>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</si>
  <si>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</si>
  <si>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</si>
  <si>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</si>
  <si>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</si>
  <si>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</si>
  <si>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</si>
  <si>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</si>
  <si>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</si>
  <si>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</si>
  <si>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</si>
  <si>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</si>
  <si>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</si>
  <si>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</si>
  <si>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</si>
  <si>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</si>
  <si>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</si>
  <si>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</si>
  <si>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</si>
  <si>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</si>
  <si>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</si>
  <si>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</si>
  <si>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</si>
  <si>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</si>
  <si>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</si>
  <si>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</si>
  <si>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</si>
  <si>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</si>
  <si>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</si>
  <si>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</si>
  <si>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</si>
  <si>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</si>
  <si>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</si>
  <si>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</si>
  <si>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</si>
  <si>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</si>
  <si>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</si>
  <si>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</si>
  <si>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</si>
  <si>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</si>
  <si>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</si>
  <si>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</si>
  <si>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</si>
  <si>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</si>
  <si>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</si>
  <si>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</si>
  <si>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</si>
  <si>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</si>
  <si>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</si>
  <si>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</si>
  <si>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</si>
  <si>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</si>
  <si>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</si>
  <si>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</si>
  <si>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</si>
  <si>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</si>
  <si>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</si>
  <si>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</si>
  <si>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</si>
  <si>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</si>
  <si>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</si>
  <si>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</si>
  <si>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</si>
  <si>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</si>
  <si>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</si>
  <si>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</si>
  <si>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</si>
  <si>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</si>
  <si>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</si>
  <si>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</si>
  <si>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</si>
  <si>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</si>
  <si>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</si>
  <si>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</si>
  <si>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</si>
  <si>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</si>
  <si>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</si>
  <si>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</si>
  <si>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</si>
  <si>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</si>
  <si>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</si>
  <si>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</si>
  <si>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</si>
  <si>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</si>
  <si>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</si>
  <si>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</si>
  <si>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</si>
  <si>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</si>
  <si>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</si>
  <si>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</si>
  <si>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</si>
  <si>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</si>
  <si>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</si>
  <si>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</si>
  <si>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</si>
  <si>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</si>
  <si>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</si>
  <si>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</si>
  <si>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</si>
  <si>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</si>
  <si>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</si>
  <si>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</si>
  <si>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</si>
  <si>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</si>
  <si>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</si>
  <si>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</si>
  <si>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</si>
  <si>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</si>
  <si>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</si>
  <si>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</si>
  <si>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</si>
  <si>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</si>
  <si>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</si>
  <si>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</si>
  <si>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</si>
  <si>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</si>
  <si>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</si>
  <si>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</si>
  <si>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</si>
  <si>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</si>
  <si>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</si>
  <si>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</si>
  <si>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</si>
  <si>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</si>
  <si>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</si>
  <si>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</si>
  <si>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</si>
  <si>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</si>
  <si>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</si>
  <si>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</si>
  <si>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</si>
  <si>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</si>
  <si>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</si>
  <si>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</si>
  <si>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</si>
  <si>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</si>
  <si>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</si>
  <si>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</si>
  <si>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</si>
  <si>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</si>
  <si>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</si>
  <si>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</si>
  <si>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</si>
  <si>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</si>
  <si>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</si>
  <si>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</si>
  <si>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</si>
  <si>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</si>
  <si>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</si>
  <si>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</si>
  <si>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</si>
  <si>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</si>
  <si>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</si>
  <si>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</si>
  <si>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</si>
  <si>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</si>
  <si>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</si>
  <si>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</si>
  <si>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</si>
  <si>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</si>
  <si>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</si>
  <si>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</si>
  <si>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</si>
  <si>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</si>
  <si>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</si>
  <si>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</si>
  <si>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</si>
  <si>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</si>
  <si>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</si>
  <si>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</si>
  <si>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</si>
  <si>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</si>
  <si>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</si>
  <si>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</si>
  <si>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</si>
  <si>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</si>
  <si>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</si>
  <si>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</si>
  <si>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</si>
  <si>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</si>
  <si>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</si>
  <si>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</si>
  <si>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</si>
  <si>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</si>
  <si>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</si>
  <si>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</si>
  <si>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</si>
  <si>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</si>
  <si>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</si>
  <si>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</si>
  <si>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</si>
  <si>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</si>
  <si>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</si>
  <si>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</si>
  <si>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</si>
  <si>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</si>
  <si>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</si>
  <si>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</si>
  <si>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</si>
  <si>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</si>
  <si>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</si>
  <si>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</si>
  <si>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</si>
  <si>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</si>
  <si>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</si>
  <si>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</si>
  <si>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</si>
  <si>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</si>
  <si>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</si>
  <si>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</si>
  <si>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</si>
  <si>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</si>
  <si>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</si>
  <si>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</si>
  <si>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</si>
  <si>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</si>
  <si>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</si>
  <si>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</si>
  <si>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</si>
  <si>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</si>
  <si>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</si>
  <si>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</si>
  <si>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</si>
  <si>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</si>
  <si>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</si>
  <si>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</si>
  <si>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</si>
  <si>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</si>
  <si>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</si>
  <si>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</si>
  <si>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</si>
  <si>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</si>
  <si>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</si>
  <si>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</si>
  <si>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</si>
  <si>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</si>
  <si>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</si>
  <si>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</si>
  <si>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</si>
  <si>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</si>
  <si>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</si>
  <si>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</si>
  <si>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</si>
  <si>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</si>
  <si>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</si>
  <si>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</si>
  <si>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</si>
  <si>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</si>
  <si>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</si>
  <si>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</si>
  <si>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</si>
  <si>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</si>
  <si>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</si>
  <si>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</si>
  <si>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</si>
  <si>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</si>
  <si>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</si>
  <si>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</si>
  <si>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</si>
  <si>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</si>
  <si>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</si>
  <si>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</si>
  <si>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</si>
  <si>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</si>
  <si>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</si>
  <si>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</si>
  <si>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</si>
  <si>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</si>
  <si>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</si>
  <si>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</si>
  <si>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</si>
  <si>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</si>
  <si>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</si>
  <si>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</si>
  <si>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</si>
  <si>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</si>
  <si>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</si>
  <si>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</si>
  <si>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</si>
  <si>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</si>
  <si>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</si>
  <si>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</si>
  <si>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</si>
  <si>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</si>
  <si>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</si>
  <si>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</si>
  <si>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</si>
  <si>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</si>
  <si>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</si>
  <si>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</si>
  <si>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</si>
  <si>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</si>
  <si>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</si>
  <si>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</si>
  <si>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</si>
  <si>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</si>
  <si>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</si>
  <si>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</si>
  <si>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</si>
  <si>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</si>
  <si>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</si>
  <si>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</si>
  <si>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</si>
  <si>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</si>
  <si>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</si>
  <si>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</si>
  <si>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</si>
  <si>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</si>
  <si>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</si>
  <si>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</si>
  <si>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</si>
  <si>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</si>
  <si>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</si>
  <si>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</si>
  <si>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</si>
  <si>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</si>
  <si>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</si>
  <si>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</si>
  <si>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</si>
  <si>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</si>
  <si>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</si>
  <si>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</si>
  <si>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</si>
  <si>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</si>
  <si>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</si>
  <si>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</si>
  <si>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</si>
  <si>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</si>
  <si>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</si>
  <si>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</si>
  <si>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</si>
  <si>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</si>
  <si>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</si>
  <si>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</si>
  <si>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</si>
  <si>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</si>
  <si>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</si>
  <si>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</si>
  <si>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</si>
  <si>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</si>
  <si>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</si>
  <si>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</si>
  <si>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</si>
  <si>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</si>
  <si>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</si>
  <si>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</si>
  <si>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</si>
  <si>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</si>
  <si>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</si>
  <si>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</si>
  <si>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</si>
  <si>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</si>
  <si>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</si>
  <si>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</si>
  <si>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</si>
  <si>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</si>
  <si>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</si>
  <si>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</si>
  <si>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</si>
  <si>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</si>
  <si>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</si>
  <si>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</si>
  <si>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</si>
  <si>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</si>
  <si>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</si>
  <si>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</si>
  <si>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</si>
  <si>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</si>
  <si>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</si>
  <si>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</si>
  <si>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</si>
  <si>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</si>
  <si>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</si>
  <si>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</si>
  <si>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</si>
  <si>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</si>
  <si>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</si>
  <si>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</si>
  <si>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</si>
  <si>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</si>
  <si>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</si>
  <si>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</si>
  <si>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</si>
  <si>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</si>
  <si>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</si>
  <si>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</si>
  <si>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</si>
  <si>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</si>
  <si>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</si>
  <si>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</si>
  <si>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</si>
  <si>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</si>
  <si>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</si>
  <si>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</si>
  <si>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</si>
  <si>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</si>
  <si>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</si>
  <si>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</si>
  <si>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</si>
  <si>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</si>
  <si>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</si>
  <si>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</si>
  <si>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</si>
  <si>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</si>
  <si>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</si>
  <si>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</si>
  <si>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</si>
  <si>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</si>
  <si>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</si>
  <si>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</si>
  <si>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</si>
  <si>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</si>
  <si>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</si>
  <si>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</si>
  <si>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</si>
  <si>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</si>
  <si>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</si>
  <si>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</si>
  <si>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</si>
  <si>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</si>
  <si>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</si>
  <si>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</si>
  <si>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</si>
  <si>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</si>
  <si>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</si>
  <si>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</si>
  <si>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</si>
  <si>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</si>
  <si>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</si>
  <si>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</si>
  <si>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</si>
  <si>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</si>
  <si>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</si>
  <si>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</si>
  <si>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</si>
  <si>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</si>
  <si>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</si>
  <si>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</si>
  <si>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</si>
  <si>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</si>
  <si>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</si>
  <si>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</si>
  <si>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</si>
  <si>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</si>
  <si>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</si>
  <si>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</si>
  <si>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</si>
  <si>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</si>
  <si>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</si>
  <si>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</si>
  <si>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</si>
  <si>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</si>
  <si>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</si>
  <si>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</si>
  <si>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</si>
  <si>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</si>
  <si>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</si>
  <si>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</si>
  <si>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</si>
  <si>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</si>
  <si>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</si>
  <si>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</si>
  <si>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</si>
  <si>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</si>
  <si>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</si>
  <si>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</si>
  <si>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</si>
  <si>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</si>
  <si>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</si>
  <si>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</si>
  <si>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</si>
  <si>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</si>
  <si>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</si>
  <si>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</si>
  <si>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</si>
  <si>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</si>
  <si>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</si>
  <si>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</si>
  <si>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</si>
  <si>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</si>
  <si>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</si>
  <si>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</si>
  <si>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</si>
  <si>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</si>
  <si>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</si>
  <si>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</si>
  <si>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</si>
  <si>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</si>
  <si>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</si>
  <si>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</si>
  <si>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</si>
  <si>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</si>
  <si>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</si>
  <si>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</si>
  <si>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</si>
  <si>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</si>
  <si>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</si>
  <si>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</si>
  <si>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</si>
  <si>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</si>
  <si>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</si>
  <si>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</si>
  <si>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</si>
  <si>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</si>
  <si>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</si>
  <si>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</si>
  <si>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</si>
  <si>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</si>
  <si>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</si>
  <si>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</si>
  <si>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</si>
  <si>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</si>
  <si>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</si>
  <si>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</si>
  <si>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</si>
  <si>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</si>
  <si>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</si>
  <si>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</si>
  <si>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</si>
  <si>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</si>
  <si>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</si>
  <si>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</si>
  <si>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</si>
  <si>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</si>
  <si>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</si>
  <si>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</si>
  <si>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</si>
  <si>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</si>
  <si>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</si>
  <si>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</si>
  <si>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</si>
  <si>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</si>
  <si>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</si>
  <si>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</si>
  <si>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</si>
  <si>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</si>
  <si>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</si>
  <si>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</si>
  <si>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</si>
  <si>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</si>
  <si>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</si>
  <si>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</si>
  <si>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</si>
  <si>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</si>
  <si>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</si>
  <si>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</si>
  <si>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</si>
  <si>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</si>
  <si>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</si>
  <si>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</si>
  <si>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</si>
  <si>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</si>
  <si>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</si>
  <si>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</si>
  <si>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</si>
  <si>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</si>
  <si>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</si>
  <si>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</si>
  <si>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</si>
  <si>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</si>
  <si>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</si>
  <si>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</si>
  <si>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</si>
  <si>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</si>
  <si>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</si>
  <si>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</si>
  <si>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</si>
  <si>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</si>
  <si>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</si>
  <si>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</si>
  <si>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</si>
  <si>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</si>
  <si>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</si>
  <si>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</si>
  <si>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</si>
  <si>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</si>
  <si>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</si>
  <si>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</si>
  <si>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</si>
  <si>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</si>
  <si>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</si>
  <si>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</si>
  <si>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</si>
  <si>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</si>
  <si>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</si>
  <si>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</si>
  <si>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</si>
  <si>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</si>
  <si>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</si>
  <si>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</si>
  <si>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</si>
  <si>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</si>
  <si>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</si>
  <si>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</si>
  <si>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</si>
  <si>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</si>
  <si>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</si>
  <si>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</si>
  <si>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</si>
  <si>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</si>
  <si>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</si>
  <si>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</si>
  <si>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</si>
  <si>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</si>
  <si>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</si>
  <si>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</si>
  <si>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</si>
  <si>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</si>
  <si>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</si>
  <si>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</si>
  <si>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</si>
  <si>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</si>
  <si>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</si>
  <si>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</si>
  <si>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</si>
  <si>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</si>
  <si>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</si>
  <si>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</si>
  <si>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</si>
  <si>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</si>
  <si>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</si>
  <si>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</si>
  <si>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</si>
  <si>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</si>
  <si>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</si>
  <si>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</si>
  <si>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</si>
  <si>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</si>
  <si>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</si>
  <si>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</si>
  <si>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</si>
  <si>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</si>
  <si>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</si>
  <si>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</si>
  <si>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</si>
  <si>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</si>
  <si>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</si>
  <si>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</si>
  <si>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</si>
  <si>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</si>
  <si>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</si>
  <si>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</si>
  <si>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</si>
  <si>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</si>
  <si>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</si>
  <si>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</si>
  <si>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</si>
  <si>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</si>
  <si>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</si>
  <si>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</si>
  <si>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</si>
  <si>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</si>
  <si>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</si>
  <si>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</si>
  <si>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</si>
  <si>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</si>
  <si>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</si>
  <si>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</si>
  <si>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</si>
  <si>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</si>
  <si>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</si>
  <si>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</si>
  <si>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</si>
  <si>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</si>
  <si>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</si>
  <si>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</si>
  <si>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</si>
  <si>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</si>
  <si>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</si>
  <si>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</si>
  <si>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</si>
  <si>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</si>
  <si>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</si>
  <si>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</si>
  <si>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</si>
  <si>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</si>
  <si>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</si>
  <si>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</si>
  <si>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</si>
  <si>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</si>
  <si>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</si>
  <si>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</si>
  <si>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</si>
  <si>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</si>
  <si>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</si>
  <si>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</si>
  <si>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</si>
  <si>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</si>
  <si>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</si>
  <si>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</si>
  <si>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</si>
  <si>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</si>
  <si>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</si>
  <si>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</si>
  <si>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</si>
  <si>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</si>
  <si>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</si>
  <si>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</si>
  <si>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</si>
  <si>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</si>
  <si>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</si>
  <si>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</si>
  <si>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</si>
  <si>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</si>
  <si>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</si>
  <si>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</si>
  <si>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</si>
  <si>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</si>
  <si>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</si>
  <si>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</si>
  <si>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</si>
  <si>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</si>
  <si>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</si>
  <si>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</si>
  <si>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</si>
  <si>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</si>
  <si>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</si>
  <si>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</si>
  <si>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</si>
  <si>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</si>
  <si>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</si>
  <si>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</si>
  <si>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</si>
  <si>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</si>
  <si>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</si>
  <si>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</si>
  <si>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</si>
  <si>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</si>
  <si>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</si>
  <si>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</si>
  <si>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</si>
  <si>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</si>
  <si>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</si>
  <si>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</si>
  <si>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</si>
  <si>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</si>
  <si>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</si>
  <si>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</si>
  <si>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</si>
  <si>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</si>
  <si>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</si>
  <si>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</si>
  <si>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</si>
  <si>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</si>
  <si>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</si>
  <si>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</si>
  <si>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</si>
  <si>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</si>
  <si>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</si>
  <si>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</si>
  <si>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</si>
  <si>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</si>
  <si>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</si>
  <si>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</si>
  <si>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</si>
  <si>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</si>
  <si>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</si>
  <si>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</si>
  <si>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</si>
  <si>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</si>
  <si>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</si>
  <si>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</si>
  <si>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</si>
  <si>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</si>
  <si>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</si>
  <si>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</si>
  <si>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</si>
  <si>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</si>
  <si>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</si>
  <si>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</si>
  <si>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</si>
  <si>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</si>
  <si>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</si>
  <si>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</si>
  <si>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</si>
  <si>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</si>
  <si>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</si>
  <si>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</si>
  <si>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</si>
  <si>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</si>
  <si>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</si>
  <si>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</si>
  <si>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</si>
  <si>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</si>
  <si>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</si>
  <si>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</si>
  <si>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</si>
  <si>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</si>
  <si>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</si>
  <si>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</si>
  <si>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</si>
  <si>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</si>
  <si>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</si>
  <si>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</si>
  <si>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</si>
  <si>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</si>
  <si>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</si>
  <si>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</si>
  <si>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</si>
  <si>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</si>
  <si>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</si>
  <si>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</si>
  <si>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</si>
  <si>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</si>
  <si>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</si>
  <si>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</si>
  <si>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</si>
  <si>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</si>
  <si>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</si>
  <si>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</si>
  <si>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</si>
  <si>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</si>
  <si>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</si>
  <si>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</si>
  <si>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</si>
  <si>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</si>
  <si>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</si>
  <si>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</si>
  <si>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</si>
  <si>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</si>
  <si>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</si>
  <si>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</si>
  <si>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</si>
  <si>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</si>
  <si>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</si>
  <si>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</si>
  <si>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</si>
  <si>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</si>
  <si>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</si>
  <si>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</si>
  <si>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</si>
  <si>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</si>
  <si>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</si>
  <si>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</si>
  <si>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</si>
  <si>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</si>
  <si>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</si>
  <si>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</si>
  <si>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</si>
  <si>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</si>
  <si>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</si>
  <si>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</si>
  <si>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</si>
  <si>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</si>
  <si>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</si>
  <si>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</si>
  <si>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</si>
  <si>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</si>
  <si>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</si>
  <si>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</si>
  <si>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</si>
  <si>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</si>
  <si>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</si>
  <si>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</si>
  <si>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</si>
  <si>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</si>
  <si>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</si>
  <si>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</si>
  <si>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</si>
  <si>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</si>
  <si>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</si>
  <si>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</si>
  <si>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</si>
  <si>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</si>
  <si>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</si>
  <si>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</si>
  <si>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</si>
  <si>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</si>
  <si>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</si>
  <si>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</si>
  <si>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</si>
  <si>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</si>
  <si>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</si>
  <si>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</si>
  <si>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</si>
  <si>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</si>
  <si>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</si>
  <si>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</si>
  <si>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</si>
  <si>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</si>
  <si>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</si>
  <si>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</si>
  <si>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</si>
  <si>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</si>
  <si>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</si>
  <si>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</si>
  <si>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</si>
  <si>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</si>
  <si>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</si>
  <si>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</si>
  <si>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</si>
  <si>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</si>
  <si>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</si>
  <si>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</si>
  <si>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</si>
  <si>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</si>
  <si>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</si>
  <si>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</si>
  <si>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</si>
  <si>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</si>
  <si>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</si>
  <si>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</si>
  <si>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</si>
  <si>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</si>
  <si>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</si>
  <si>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</si>
  <si>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</si>
  <si>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</si>
  <si>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</si>
  <si>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</si>
  <si>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</si>
  <si>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</si>
  <si>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</si>
  <si>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</si>
  <si>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</si>
  <si>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</si>
  <si>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</si>
  <si>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</si>
  <si>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</si>
  <si>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</si>
  <si>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</si>
  <si>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</si>
  <si>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</si>
  <si>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</si>
  <si>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</si>
  <si>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</si>
  <si>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</si>
  <si>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</si>
  <si>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</si>
  <si>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</si>
  <si>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</si>
  <si>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</si>
  <si>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</si>
  <si>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</si>
  <si>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</si>
  <si>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</si>
  <si>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</si>
  <si>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</si>
  <si>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</si>
  <si>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</si>
  <si>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</si>
  <si>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</si>
  <si>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</si>
  <si>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</si>
  <si>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</si>
  <si>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</si>
  <si>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</si>
  <si>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</si>
  <si>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</si>
  <si>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</si>
  <si>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</si>
  <si>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</si>
  <si>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</si>
  <si>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</si>
  <si>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</si>
  <si>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</si>
  <si>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</si>
  <si>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</si>
  <si>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</si>
  <si>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</si>
  <si>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</si>
  <si>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</si>
  <si>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</si>
  <si>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</si>
  <si>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</si>
  <si>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</si>
  <si>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</si>
  <si>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</si>
  <si>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</si>
  <si>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</si>
  <si>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</si>
  <si>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</si>
  <si>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</si>
  <si>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</si>
  <si>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</si>
  <si>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</si>
  <si>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</si>
  <si>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</si>
  <si>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</si>
  <si>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</si>
  <si>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</si>
  <si>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</si>
  <si>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</si>
  <si>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</si>
  <si>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</si>
  <si>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</si>
  <si>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</si>
  <si>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</si>
  <si>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</si>
  <si>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</si>
  <si>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</si>
  <si>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</si>
  <si>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</si>
  <si>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</si>
  <si>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</si>
  <si>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</si>
  <si>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</si>
  <si>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</si>
  <si>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</si>
  <si>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</si>
  <si>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</si>
  <si>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</si>
  <si>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</si>
  <si>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</si>
  <si>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</si>
  <si>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</si>
  <si>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</si>
  <si>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</si>
  <si>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</si>
  <si>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</si>
  <si>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</si>
  <si>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</si>
  <si>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</si>
  <si>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</si>
  <si>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</si>
  <si>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</si>
  <si>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</si>
  <si>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</si>
  <si>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</si>
  <si>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</si>
  <si>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</si>
  <si>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</si>
  <si>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</si>
  <si>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</si>
  <si>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</si>
  <si>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</si>
  <si>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</si>
  <si>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</si>
  <si>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</si>
  <si>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</si>
  <si>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</si>
  <si>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</si>
  <si>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</si>
  <si>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</si>
  <si>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</si>
  <si>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</si>
  <si>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</si>
  <si>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</si>
  <si>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</si>
  <si>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</si>
  <si>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</si>
  <si>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</si>
  <si>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</si>
  <si>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</si>
  <si>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</si>
  <si>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</si>
  <si>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</si>
  <si>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</si>
  <si>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</si>
  <si>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</si>
  <si>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</si>
  <si>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</si>
  <si>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</si>
  <si>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</si>
  <si>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</si>
  <si>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</si>
  <si>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</si>
  <si>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</si>
  <si>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</si>
  <si>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</si>
  <si>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</si>
  <si>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</si>
  <si>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</si>
  <si>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</si>
  <si>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</si>
  <si>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</si>
  <si>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</si>
  <si>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</si>
  <si>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</si>
  <si>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</si>
  <si>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</si>
  <si>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</si>
  <si>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</si>
  <si>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</si>
  <si>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</si>
  <si>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</si>
  <si>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</si>
  <si>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</si>
  <si>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</si>
  <si>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</si>
  <si>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</si>
  <si>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</si>
  <si>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</si>
  <si>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</si>
  <si>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</si>
  <si>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</si>
  <si>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</si>
  <si>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</si>
  <si>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</si>
  <si>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</si>
  <si>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</si>
  <si>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</si>
  <si>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</si>
  <si>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</si>
  <si>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</si>
  <si>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</si>
  <si>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</si>
  <si>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</si>
  <si>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</si>
  <si>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</si>
  <si>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</si>
  <si>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</si>
  <si>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</si>
  <si>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</si>
  <si>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</si>
  <si>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</si>
  <si>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</si>
  <si>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</si>
  <si>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</si>
  <si>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</si>
  <si>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</si>
  <si>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</si>
  <si>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</si>
  <si>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</si>
  <si>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</si>
  <si>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</si>
  <si>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</si>
  <si>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</si>
  <si>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</si>
  <si>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</si>
  <si>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</si>
  <si>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</si>
  <si>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</si>
  <si>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</si>
  <si>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</si>
  <si>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</si>
  <si>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</si>
  <si>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</si>
  <si>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</si>
  <si>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</si>
  <si>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</si>
  <si>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</si>
  <si>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</si>
  <si>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</si>
  <si>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</si>
  <si>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</si>
  <si>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</si>
  <si>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</si>
  <si>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</si>
  <si>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</si>
  <si>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</si>
  <si>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</si>
  <si>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</si>
  <si>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</si>
  <si>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</si>
  <si>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</si>
  <si>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</si>
  <si>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</si>
  <si>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</si>
  <si>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</si>
  <si>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</si>
  <si>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</si>
  <si>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</si>
  <si>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</si>
  <si>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</si>
  <si>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</si>
  <si>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</si>
  <si>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</si>
  <si>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</si>
  <si>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</si>
  <si>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</si>
  <si>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</si>
  <si>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</si>
  <si>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</si>
  <si>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</si>
  <si>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</si>
  <si>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</si>
  <si>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</si>
  <si>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</si>
  <si>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</si>
  <si>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</si>
  <si>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</si>
  <si>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</si>
  <si>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</si>
  <si>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</si>
  <si>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</si>
  <si>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</si>
  <si>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</si>
  <si>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</si>
  <si>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</si>
  <si>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</si>
  <si>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</si>
  <si>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</si>
  <si>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</si>
  <si>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</si>
  <si>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</si>
  <si>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</si>
  <si>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</si>
  <si>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</si>
  <si>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</si>
  <si>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</si>
  <si>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</si>
  <si>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</si>
  <si>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</si>
  <si>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</si>
  <si>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</si>
  <si>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</si>
  <si>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</si>
  <si>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</si>
  <si>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</si>
  <si>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</si>
  <si>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</si>
  <si>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</si>
  <si>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</si>
  <si>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</si>
  <si>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</si>
  <si>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</si>
  <si>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</si>
  <si>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</si>
  <si>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</si>
  <si>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</si>
  <si>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</si>
  <si>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</si>
  <si>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</si>
  <si>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</si>
  <si>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</si>
  <si>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</si>
  <si>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</si>
  <si>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</si>
  <si>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</si>
  <si>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</si>
  <si>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</si>
  <si>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</si>
  <si>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</si>
  <si>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</si>
  <si>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</si>
  <si>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</si>
  <si>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</si>
  <si>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</si>
  <si>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</si>
  <si>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</si>
  <si>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</si>
  <si>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</si>
  <si>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</si>
  <si>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</si>
  <si>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</si>
  <si>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</si>
  <si>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</si>
  <si>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</si>
  <si>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</si>
  <si>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</si>
  <si>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</si>
  <si>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</si>
  <si>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</si>
  <si>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</si>
  <si>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</si>
  <si>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</si>
  <si>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</si>
  <si>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</si>
  <si>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</si>
  <si>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</si>
  <si>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</si>
  <si>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</si>
  <si>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</si>
  <si>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</si>
  <si>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</si>
  <si>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</si>
  <si>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</si>
  <si>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</si>
  <si>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</si>
  <si>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</si>
  <si>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</si>
  <si>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</si>
  <si>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</si>
  <si>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</si>
  <si>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</si>
  <si>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</si>
  <si>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</si>
  <si>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</si>
  <si>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</si>
  <si>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</si>
  <si>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</si>
  <si>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</si>
  <si>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</si>
  <si>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</si>
  <si>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</si>
  <si>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</si>
  <si>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</si>
  <si>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</si>
  <si>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</si>
  <si>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</si>
  <si>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</si>
  <si>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</si>
  <si>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</si>
  <si>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</si>
  <si>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</si>
  <si>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</si>
  <si>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</si>
  <si>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</si>
  <si>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</si>
  <si>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</si>
  <si>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</si>
  <si>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</si>
  <si>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</si>
  <si>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</si>
  <si>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</si>
  <si>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</si>
  <si>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</si>
  <si>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</si>
  <si>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</si>
  <si>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</si>
  <si>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</si>
  <si>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</si>
  <si>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</si>
  <si>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</si>
  <si>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</si>
  <si>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</si>
  <si>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</si>
  <si>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</si>
  <si>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</si>
  <si>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</si>
  <si>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</si>
  <si>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</si>
  <si>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</si>
  <si>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</si>
  <si>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</si>
  <si>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</si>
  <si>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</si>
  <si>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</si>
  <si>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</si>
  <si>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</si>
  <si>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</si>
  <si>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</si>
  <si>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</si>
  <si>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</si>
  <si>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</si>
  <si>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</si>
  <si>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</si>
  <si>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</si>
  <si>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</si>
  <si>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</si>
  <si>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</si>
  <si>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</si>
  <si>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</si>
  <si>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</si>
  <si>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</si>
  <si>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</si>
  <si>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</si>
  <si>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</si>
  <si>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</si>
  <si>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</si>
  <si>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</si>
  <si>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</si>
  <si>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</si>
  <si>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</si>
  <si>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</si>
  <si>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</si>
  <si>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</si>
  <si>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</si>
  <si>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</si>
  <si>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</si>
  <si>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</si>
  <si>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</si>
  <si>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</si>
  <si>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</si>
  <si>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</si>
  <si>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</si>
  <si>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</si>
  <si>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</si>
  <si>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</si>
  <si>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</si>
  <si>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</si>
  <si>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</si>
  <si>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</si>
  <si>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</si>
  <si>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</si>
  <si>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</si>
  <si>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</si>
  <si>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</si>
  <si>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</si>
  <si>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</si>
  <si>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</si>
  <si>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</si>
  <si>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</si>
  <si>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</si>
  <si>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</si>
  <si>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</si>
  <si>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</si>
  <si>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</si>
  <si>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</si>
  <si>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</si>
  <si>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</si>
  <si>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</si>
  <si>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</si>
  <si>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</si>
  <si>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</si>
  <si>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</si>
  <si>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</si>
  <si>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</si>
  <si>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</si>
  <si>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</si>
  <si>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</si>
  <si>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</si>
  <si>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</si>
  <si>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</si>
  <si>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</si>
  <si>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</si>
  <si>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</si>
  <si>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</si>
  <si>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</si>
  <si>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</si>
  <si>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</si>
  <si>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</si>
  <si>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</si>
  <si>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</si>
  <si>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</si>
  <si>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</si>
  <si>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</si>
  <si>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</si>
  <si>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</si>
  <si>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</si>
  <si>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</si>
  <si>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</si>
  <si>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</si>
  <si>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</si>
  <si>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</si>
  <si>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</si>
  <si>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</si>
  <si>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</si>
  <si>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</si>
  <si>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</si>
  <si>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</si>
  <si>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</si>
  <si>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</si>
  <si>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</si>
  <si>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</si>
  <si>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</si>
  <si>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</si>
  <si>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</si>
  <si>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</si>
  <si>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</si>
  <si>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</si>
  <si>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</si>
  <si>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</si>
  <si>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</si>
  <si>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</si>
  <si>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</si>
  <si>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</si>
  <si>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</si>
  <si>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</si>
  <si>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</si>
  <si>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</si>
  <si>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</si>
  <si>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</si>
  <si>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</si>
  <si>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</si>
  <si>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</si>
  <si>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</si>
  <si>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</si>
  <si>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</si>
  <si>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</si>
  <si>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</si>
  <si>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</si>
  <si>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</si>
  <si>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</si>
  <si>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</si>
  <si>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</si>
  <si>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</si>
  <si>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</si>
  <si>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</si>
  <si>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</si>
  <si>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</si>
  <si>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</si>
  <si>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</si>
  <si>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</si>
  <si>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</si>
  <si>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</si>
  <si>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</si>
  <si>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</si>
  <si>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</si>
  <si>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</si>
  <si>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</si>
  <si>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</si>
  <si>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</si>
  <si>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</si>
  <si>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</si>
  <si>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</si>
  <si>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</si>
  <si>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</si>
  <si>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</si>
  <si>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</si>
  <si>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</si>
  <si>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</si>
  <si>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</si>
  <si>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</si>
  <si>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</si>
  <si>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</si>
  <si>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</si>
  <si>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</si>
  <si>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</si>
  <si>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</si>
  <si>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</si>
  <si>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</si>
  <si>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</si>
  <si>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</si>
  <si>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</si>
  <si>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</si>
  <si>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</si>
  <si>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</si>
  <si>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</si>
  <si>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</si>
  <si>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</si>
  <si>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</si>
  <si>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</si>
  <si>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</si>
  <si>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</si>
  <si>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</si>
  <si>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</si>
  <si>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</si>
  <si>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</si>
  <si>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</si>
  <si>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</si>
  <si>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</si>
  <si>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</si>
  <si>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</si>
  <si>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</si>
  <si>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</si>
  <si>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</si>
  <si>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</si>
  <si>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</si>
  <si>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</si>
  <si>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</si>
  <si>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</si>
  <si>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</si>
  <si>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</si>
  <si>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</si>
  <si>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</si>
  <si>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</si>
  <si>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</si>
  <si>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</si>
  <si>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</si>
  <si>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</si>
  <si>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</si>
  <si>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</si>
  <si>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</si>
  <si>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</si>
  <si>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</si>
  <si>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</si>
  <si>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</si>
  <si>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</si>
  <si>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</si>
  <si>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</si>
  <si>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</si>
  <si>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</si>
  <si>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</si>
  <si>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</si>
  <si>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</si>
  <si>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</si>
  <si>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</si>
  <si>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</si>
  <si>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</si>
  <si>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</si>
  <si>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</si>
  <si>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</si>
  <si>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</si>
  <si>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</si>
  <si>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</si>
  <si>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</si>
  <si>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</si>
  <si>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</si>
  <si>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</si>
  <si>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</si>
  <si>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</si>
  <si>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</si>
  <si>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</si>
  <si>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</si>
  <si>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</si>
  <si>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</si>
  <si>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</si>
  <si>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</si>
  <si>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</si>
  <si>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</si>
  <si>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</si>
  <si>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</si>
  <si>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</si>
  <si>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</si>
  <si>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</si>
  <si>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</si>
  <si>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</si>
  <si>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</si>
  <si>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</si>
  <si>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</si>
  <si>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</si>
  <si>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</si>
  <si>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</si>
  <si>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</si>
  <si>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</si>
  <si>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</si>
  <si>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</si>
  <si>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</si>
  <si>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</si>
  <si>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</si>
  <si>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</si>
  <si>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</si>
  <si>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</si>
  <si>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</si>
  <si>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</si>
  <si>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</si>
  <si>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</si>
  <si>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</si>
  <si>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</si>
  <si>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</si>
  <si>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</si>
  <si>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</si>
  <si>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</si>
  <si>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</si>
  <si>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</si>
  <si>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</si>
  <si>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</si>
  <si>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</si>
  <si>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</si>
  <si>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</si>
  <si>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</si>
  <si>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</si>
  <si>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</si>
  <si>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</si>
  <si>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</si>
  <si>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</si>
  <si>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</si>
  <si>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</si>
  <si>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</si>
  <si>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</si>
  <si>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</si>
  <si>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</si>
  <si>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</si>
  <si>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</si>
  <si>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</si>
  <si>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</si>
  <si>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</si>
  <si>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</si>
  <si>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</si>
  <si>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</si>
  <si>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</si>
  <si>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</si>
  <si>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</si>
  <si>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</si>
  <si>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</si>
  <si>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</si>
  <si>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</si>
  <si>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</si>
  <si>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</si>
  <si>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</si>
  <si>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</si>
  <si>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</si>
  <si>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</si>
  <si>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</si>
  <si>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</si>
  <si>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</si>
  <si>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</si>
  <si>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</si>
  <si>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</si>
  <si>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</si>
  <si>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</si>
  <si>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</si>
  <si>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</si>
  <si>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</si>
  <si>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</si>
  <si>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</si>
  <si>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</si>
  <si>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</si>
  <si>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</si>
  <si>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</si>
  <si>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</si>
  <si>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</si>
  <si>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</si>
  <si>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</si>
  <si>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</si>
  <si>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</si>
  <si>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</si>
  <si>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</si>
  <si>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</si>
  <si>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</si>
  <si>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</si>
  <si>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</si>
  <si>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</si>
  <si>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</si>
  <si>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</si>
  <si>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</si>
  <si>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</si>
  <si>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</si>
  <si>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</si>
  <si>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</si>
  <si>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</si>
  <si>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</si>
  <si>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</si>
  <si>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</si>
  <si>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</si>
  <si>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</si>
  <si>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</si>
  <si>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</si>
  <si>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</si>
  <si>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</si>
  <si>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</si>
  <si>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</si>
  <si>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</si>
  <si>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</si>
  <si>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</si>
  <si>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</si>
  <si>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</si>
  <si>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</si>
  <si>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</si>
  <si>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</si>
  <si>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</si>
  <si>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</si>
  <si>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</si>
  <si>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</si>
  <si>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</si>
  <si>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</si>
  <si>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</si>
  <si>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</si>
  <si>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</si>
  <si>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</si>
  <si>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</si>
  <si>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</si>
  <si>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</si>
  <si>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</si>
  <si>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</si>
  <si>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</si>
  <si>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</si>
  <si>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</si>
  <si>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</si>
  <si>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</si>
  <si>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</si>
  <si>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</si>
  <si>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</si>
  <si>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</si>
  <si>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</si>
  <si>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</si>
  <si>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</si>
  <si>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</si>
  <si>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</si>
  <si>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</si>
  <si>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</si>
  <si>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</si>
  <si>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</si>
  <si>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</si>
  <si>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</si>
  <si>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</si>
  <si>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</si>
  <si>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</si>
  <si>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</si>
  <si>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</si>
  <si>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</si>
  <si>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</si>
  <si>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</si>
  <si>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</si>
  <si>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</si>
  <si>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</si>
  <si>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</si>
  <si>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</si>
  <si>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</si>
  <si>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</si>
  <si>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</si>
  <si>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</si>
  <si>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</si>
  <si>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</si>
  <si>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</si>
  <si>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</si>
  <si>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</si>
  <si>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</si>
  <si>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</si>
  <si>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</si>
  <si>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</si>
  <si>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</si>
  <si>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</si>
  <si>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</si>
  <si>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</si>
  <si>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</si>
  <si>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</si>
  <si>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</si>
  <si>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</si>
  <si>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</si>
  <si>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</si>
  <si>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</si>
  <si>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</si>
  <si>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</si>
  <si>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</si>
  <si>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</si>
  <si>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</si>
  <si>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</si>
  <si>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</si>
  <si>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</si>
  <si>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</si>
  <si>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</si>
  <si>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</si>
  <si>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</si>
  <si>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</si>
  <si>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</si>
  <si>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</si>
  <si>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</si>
  <si>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</si>
  <si>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</si>
  <si>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</si>
  <si>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</si>
  <si>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</si>
  <si>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</si>
  <si>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</si>
  <si>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</si>
  <si>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</si>
  <si>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</si>
  <si>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</si>
  <si>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</si>
  <si>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</si>
  <si>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</si>
  <si>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</si>
  <si>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</si>
  <si>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</si>
  <si>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</si>
  <si>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</si>
  <si>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</si>
  <si>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</si>
  <si>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</si>
  <si>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</si>
  <si>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</si>
  <si>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</si>
  <si>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</si>
  <si>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</si>
  <si>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</si>
  <si>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</si>
  <si>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</si>
  <si>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</si>
  <si>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</si>
  <si>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</si>
  <si>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</si>
  <si>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</si>
  <si>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</si>
  <si>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</si>
  <si>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</si>
  <si>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</si>
  <si>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</si>
  <si>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</si>
  <si>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</si>
  <si>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</si>
  <si>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</si>
  <si>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</si>
  <si>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</si>
  <si>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</si>
  <si>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</si>
  <si>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</si>
  <si>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</si>
  <si>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</si>
  <si>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</si>
  <si>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</si>
  <si>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</si>
  <si>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</si>
  <si>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</si>
  <si>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</si>
  <si>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</si>
  <si>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</si>
  <si>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</si>
  <si>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</si>
  <si>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</si>
  <si>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</si>
  <si>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</si>
  <si>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</si>
  <si>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</si>
  <si>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</si>
  <si>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</si>
  <si>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</si>
  <si>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</si>
  <si>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</si>
  <si>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</si>
  <si>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</si>
  <si>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</si>
  <si>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</si>
  <si>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</si>
  <si>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</si>
  <si>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</si>
  <si>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</si>
  <si>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</si>
  <si>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</si>
  <si>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</si>
  <si>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</si>
  <si>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</si>
  <si>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</si>
  <si>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</si>
  <si>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</si>
  <si>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</si>
  <si>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</si>
  <si>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</si>
  <si>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</si>
  <si>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</si>
  <si>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</si>
  <si>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</si>
  <si>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</si>
  <si>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</si>
  <si>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</si>
  <si>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</si>
  <si>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</si>
  <si>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</si>
  <si>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</si>
  <si>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</si>
  <si>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</si>
  <si>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</si>
  <si>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</si>
  <si>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</si>
  <si>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</si>
  <si>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</si>
  <si>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</si>
  <si>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</si>
  <si>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</si>
  <si>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</si>
  <si>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</si>
  <si>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</si>
  <si>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</si>
  <si>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</si>
  <si>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</si>
  <si>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</si>
  <si>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</si>
  <si>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</si>
  <si>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</si>
  <si>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</si>
  <si>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</si>
  <si>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</si>
  <si>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</si>
  <si>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</si>
  <si>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</si>
  <si>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</si>
  <si>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</si>
  <si>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</si>
  <si>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</si>
  <si>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</si>
  <si>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</si>
  <si>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</si>
  <si>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</si>
  <si>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</si>
  <si>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</si>
  <si>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</si>
  <si>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</si>
  <si>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</si>
  <si>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</si>
  <si>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</si>
  <si>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</si>
  <si>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</si>
  <si>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</si>
  <si>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</si>
  <si>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</si>
  <si>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</si>
  <si>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</si>
  <si>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</si>
  <si>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</si>
  <si>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</si>
  <si>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need 40 min</t>
  </si>
  <si>
    <t>no PCM</t>
  </si>
  <si>
    <t>Restored by PG</t>
  </si>
  <si>
    <t>PCM-20251125-00000620</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</si>
  <si>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</si>
  <si>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</si>
  <si>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</si>
  <si>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</si>
  <si>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</si>
  <si>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</si>
  <si>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</si>
  <si>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</si>
  <si>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</si>
  <si>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</si>
  <si>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</si>
  <si>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</si>
  <si>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on the way need 40 mins</t>
  </si>
  <si>
    <t>PCM-20251125-00000351</t>
  </si>
  <si>
    <t>Team suspected at site or near // Deep desert coverage</t>
  </si>
  <si>
    <t>PCM-20251125-00000554</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</si>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</sst>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xf numFmtId="0" fontId="26" fillId="0" borderId="8" xfId="0" applyFont="1" applyBorder="1"/>
    <xf numFmtId="0" fontId="20" fillId="9" borderId="10"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323.42244085648417</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0.11588993055920582</v>
      </c>
      <c r="H3" s="131">
        <v>45986.185196759259</v>
      </c>
      <c r="I3" s="129" t="str">
        <f>IFERROR(VLOOKUP(D3,DB!A:F,6,0),"")</f>
        <v>SCECO</v>
      </c>
      <c r="J3" s="129" t="str">
        <f>IFERROR(VLOOKUP(D3,DB!A:G,7,0),"")</f>
        <v>Dead</v>
      </c>
      <c r="K3" s="133" t="s">
        <v>39024</v>
      </c>
      <c r="L3" s="134" t="str">
        <f>IFERROR(VLOOKUP(D3,DB!A:I,9,0),"")</f>
        <v>Latis</v>
      </c>
    </row>
    <row r="4" spans="1:15" ht="15" customHeight="1">
      <c r="A4" s="153"/>
      <c r="B4" s="152" t="str">
        <f>IFERROR(VLOOKUP(D4,DB!A:K,11,0),"")</f>
        <v/>
      </c>
      <c r="C4" s="129"/>
      <c r="D4" s="127"/>
      <c r="E4" s="130"/>
      <c r="F4" s="131"/>
      <c r="G4" s="132">
        <f ca="1">IFERROR(NOW()-F4,"-")</f>
        <v>45986.37086678241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45986.37086678241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45986.37086678241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45986.37086678241</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45986.37086678241</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45986.37086678241</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45986.37086678241</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45986.37086678241</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45986.37086678241</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45986.37086678241</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45986.37086678241</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45986.37086678241</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45986.37086678241</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45986.37086678241</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45986.37086678241</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45986.37086678241</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45986.37086678241</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45986.37086678241</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45986.37086678241</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45986.37086678241</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45986.37086678241</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45986.37086678241</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45986.37086678241</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45986.37086678241</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45986.37086678241</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45986.37086678241</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45986.37086678241</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45986.37086678241</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45986.37086678241</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45986.37086678241</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45986.37086678241</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45986.37086678241</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45986.37086678241</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45986.37086678241</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45986.37086678241</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45986.37086678241</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45986.37086678241</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45986.37086678241</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45986.37086678241</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45986.37086678241</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45986.37086678241</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45986.37086678241</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45986.37086678241</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45986.37086678241</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45986.37086678241</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45986.37086678241</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45986.37086678241</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45986.37086678241</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45986.37086678241</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45986.37086678241</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45986.37086678241</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45986.37086678241</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45986.37086678241</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45986.37086678241</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45986.37086678241</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45986.37086678241</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45986.37086678241</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45986.37086678241</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45986.37086678241</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9777A893-0D13-42FA-A61B-5B08165FF161}"/>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pane ySplit="1" topLeftCell="A2"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161.37102881944884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1.9834478009288432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39109</v>
      </c>
      <c r="B5" s="18" t="str">
        <f>IFERROR(VLOOKUP(D5,DB!A:K,11,0),"")</f>
        <v>R2</v>
      </c>
      <c r="C5" s="18">
        <v>1</v>
      </c>
      <c r="D5" s="18" t="s">
        <v>22260</v>
      </c>
      <c r="E5" s="102" t="s">
        <v>39021</v>
      </c>
      <c r="F5" s="103">
        <v>45985.863032407404</v>
      </c>
      <c r="G5" s="104">
        <f ca="1">IFERROR(NOW()-F5,"-")</f>
        <v>0.50783437500649597</v>
      </c>
      <c r="H5" s="142">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5" customFormat="1" ht="31.5" customHeight="1">
      <c r="A6" s="143" t="s">
        <v>39111</v>
      </c>
      <c r="B6" s="61" t="str">
        <f>IFERROR(VLOOKUP(D6,DB!A:K,11,0),"")</f>
        <v>R2</v>
      </c>
      <c r="C6" s="61">
        <v>1</v>
      </c>
      <c r="D6" s="61" t="s">
        <v>22343</v>
      </c>
      <c r="E6" s="84"/>
      <c r="F6" s="74"/>
      <c r="G6" s="75" t="str">
        <f ca="1">IFERROR(NOW()-#REF!,"-")</f>
        <v>-</v>
      </c>
      <c r="H6" s="74">
        <v>45986.191053240742</v>
      </c>
      <c r="I6" s="61" t="str">
        <f>IFERROR(VLOOKUP(D6,DB!A:F,6,0),"")</f>
        <v>Power cube</v>
      </c>
      <c r="J6" s="61" t="str">
        <f>IFERROR(VLOOKUP(D6,DB!A:G,7,0),"")</f>
        <v>In progress+No BB Design</v>
      </c>
      <c r="K6" s="85" t="s">
        <v>39112</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6"/>
    </row>
    <row r="7" spans="1:88" ht="31.5" customHeight="1">
      <c r="A7" s="101" t="s">
        <v>39113</v>
      </c>
      <c r="B7" s="18" t="str">
        <f>IFERROR(VLOOKUP(D7,DB!A:K,11,0),"")</f>
        <v>R2</v>
      </c>
      <c r="C7" s="18">
        <v>3</v>
      </c>
      <c r="D7" s="18" t="s">
        <v>24088</v>
      </c>
      <c r="E7" s="102" t="s">
        <v>39021</v>
      </c>
      <c r="F7" s="103"/>
      <c r="G7" s="104">
        <f ca="1">IFERROR(NOW()-F7,"-")</f>
        <v>45986.37086678241</v>
      </c>
      <c r="H7" s="103">
        <v>45986.35193287037</v>
      </c>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45986.37086678241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45986.37086678241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45986.37086678241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45986.37086678241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45986.37086678241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45986.37086678241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45986.37086678241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45986.37086678241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45986.37086678241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45986.37086678241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45986.37086678241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45986.37086678241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45986.37086678241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45986.37086678241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45986.37086678241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45986.37086678241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45986.37086678241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45986.37086678241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45986.37086678241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45986.37086678241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45986.37086678241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45986.37086678241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45986.37086678241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45986.37086678241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45986.37086678241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45986.37086678241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45986.37086678241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45986.37086678241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45986.37086678241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45986.37086678241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45986.37086678241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45986.37086678241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45986.37086678241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45986.37086678241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45986.37086678241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45986.37086678241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45986.37086678241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45986.37086678241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45986.37086678241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45986.37086678241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45986.37086678241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45986.37086678241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45986.37086678241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45986.37086678241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45986.37086678241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45986.37086678241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45986.37086678241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45986.37086678241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45986.37086678241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45986.37086678241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45986.37086678241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45986.37086678241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45986.37086678241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45986.37086678241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45986.37086678241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45986.37086678241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45986.37086678241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45986.37086678241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45986.37086678241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45986.37086678241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45986.37086678241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45986.37086678241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45986.37086678241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45986.37086678241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45986.37086678241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45986.37086678241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45986.37086678241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45986.37086678241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45986.37086678241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45986.37086678241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45986.37086678241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45986.37086678241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45986.37086678241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45986.37086678241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45986.37086678241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45986.37086678241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45986.37086678241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45986.37086678241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45986.37086678241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45986.37086678241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45986.37086678241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45986.37086678241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45986.37086678241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45986.37086678241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45986.37086678241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45986.37086678241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45986.37086678241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45986.37086678241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45986.37086678241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45986.37086678241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45986.37086678241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45986.37086678241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45986.37086678241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45986.37086678241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45986.37086678241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45986.37086678241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45986.37086678241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45986.37086678241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45986.37086678241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45986.37086678241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45986.37086678241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45986.37086678241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45986.37086678241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45986.37086678241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45986.37086678241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45986.37086678241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45986.37086678241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45986.37086678241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45986.37086678241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45986.37086678241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45986.37086678241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45986.37086678241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45986.37086678241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45986.37086678241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45986.37086678241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45986.37086678241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45986.37086678241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45986.37086678241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45986.37086678241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45986.37086678241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45986.37086678241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45986.37086678241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45986.37086678241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45986.37086678241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45986.37086678241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45986.37086678241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45986.37086678241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45986.37086678241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45986.37086678241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45986.37086678241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45986.37086678241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45986.37086678241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45986.37086678241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45986.37086678241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45986.37086678241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45986.37086678241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45986.37086678241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45986.37086678241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45986.37086678241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45986.37086678241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45986.37086678241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45986.37086678241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45986.37086678241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45986.37086678241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45986.37086678241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45986.37086678241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45986.37086678241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45986.37086678241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45986.37086678241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45986.37086678241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45986.37086678241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45986.37086678241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45986.37086678241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45986.37086678241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45986.37086678241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45986.37086678241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45986.37086678241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45986.37086678241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45986.37086678241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45986.37086678241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45986.37086678241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45986.37086678241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45986.37086678241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45986.37086678241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45986.37086678241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45986.37086678241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45986.37086678241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45986.37086678241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45986.37086678241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45986.37086678241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45986.37086678241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45986.37086678241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45986.37086678241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45986.37086678241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45986.37086678241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45986.37086678241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45986.37086678241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45986.37086678241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45986.37086678241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45986.37086678241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45986.37086678241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45986.37086678241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45986.37086678241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45986.37086678241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45986.37086678241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45986.37086678241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45986.37086678241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45986.37086678241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45986.37086678241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45986.37086678241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45986.37086678241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45986.37086678241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45986.37086678241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45986.37086678241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45986.37086678241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45986.37086678241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45986.37086678241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45986.37086678241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45986.37086678241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45986.37086678241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45986.37086678241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45986.37086678241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45986.37086678241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45986.37086678241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45986.37086678241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45986.37086678241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45986.37086678241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45986.37086678241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45986.37086678241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45986.37086678241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45986.37086678241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45986.37086678241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45986.37086678241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45986.37086678241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45986.37086678241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45986.37086678241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45986.37086678241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45986.37086678241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45986.37086678241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45986.37086678241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45986.37086678241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45986.37086678241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45986.37086678241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45986.37086678241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45986.37086678241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45986.37086678241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45986.37086678241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45986.37086678241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45986.37086678241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45986.37086678241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45986.37086678241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45986.37086678241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45986.37086678241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45986.37086678241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45986.37086678241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45986.37086678241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45986.37086678241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45986.37086678241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45986.37086678241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45986.37086678241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45986.37086678241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45986.37086678241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45986.37086678241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45986.37086678241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45986.37086678241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45986.37086678241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45986.37086678241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45986.37086678241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45986.37086678241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45986.37086678241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45986.37086678241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45986.37086678241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45986.37086678241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45986.37086678241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45986.37086678241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45986.37086678241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45986.37086678241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45986.37086678241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45986.37086678241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45986.37086678241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45986.37086678241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45986.37086678241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45986.37086678241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45986.37086678241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45986.37086678241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45986.37086678241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45986.37086678241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45986.37086678241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45986.37086678241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45986.37086678241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45986.37086678241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45986.37086678241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45986.37086678241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45986.37086678241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45986.37086678241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45986.37086678241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45986.37086678241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45986.37086678241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45986.37086678241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45986.37086678241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45986.37086678241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45986.37086678241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45986.37086678241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45986.37086678241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45986.37086678241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45986.37086678241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45986.37086678241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45986.37086678241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45986.37086678241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45986.37086678241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45986.37086678241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45986.37086678241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45986.37086678241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45986.37086678241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45986.37086678241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45986.37086678241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45986.37086678241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45986.37086678241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45986.37086678241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45986.37086678241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45986.37086678241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45986.37086678241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45986.37086678241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45986.37086678241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45986.37086678241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45986.37086678241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45986.37086678241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45986.37086678241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45986.37086678241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45986.37086678241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45986.37086678241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45986.37086678241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45986.37086678241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45986.37086678241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45986.37086678241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45986.37086678241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45986.37086678241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45986.37086678241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45986.37086678241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45986.37086678241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45986.37086678241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45986.37086678241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45986.37086678241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45986.37086678241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45986.37086678241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45986.37086678241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45986.37086678241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45986.37086678241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45986.37086678241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45986.37086678241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45986.37086678241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45986.37086678241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45986.37086678241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45986.37086678241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45986.37086678241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45986.37086678241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45986.37086678241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45986.37086678241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45986.37086678241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45986.37086678241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45986.37086678241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45986.37086678241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45986.37086678241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45986.37086678241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45986.37086678241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45986.37086678241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45986.37086678241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45986.37086678241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45986.37086678241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45986.37086678241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45986.37086678241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45986.37086678241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45986.37086678241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45986.37086678241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45986.37086678241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45986.37086678241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45986.37086678241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45986.37086678241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45986.37086678241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45986.37086678241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45986.37086678241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45986.37086678241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45986.37086678241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45986.37086678241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45986.37086678241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45986.37086678241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45986.37086678241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45986.37086678241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45986.37086678241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45986.37086678241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45986.37086678241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45986.37086678241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45986.37086678241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45986.37086678241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45986.37086678241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45986.37086678241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45986.37086678241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45986.37086678241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45986.37086678241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45986.37086678241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45986.37086678241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45986.37086678241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45986.37086678241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45986.37086678241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45986.37086678241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45986.37086678241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45986.37086678241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45986.37086678241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45986.37086678241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45986.37086678241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45986.37086678241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45986.37086678241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45986.37086678241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45986.37086678241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45986.37086678241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45986.37086678241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45986.37086678241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45986.37086678241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45986.37086678241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45986.37086678241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45986.37086678241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45986.37086678241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45986.37086678241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45986.37086678241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45986.37086678241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45986.37086678241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45986.37086678241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45986.37086678241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45986.37086678241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45986.37086678241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45986.37086678241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45986.37086678241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45986.37086678241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45986.37086678241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45986.37086678241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45986.37086678241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45986.37086678241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45986.37086678241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45986.37086678241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45986.37086678241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45986.37086678241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45986.37086678241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45986.37086678241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45986.37086678241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45986.37086678241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45986.37086678241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45986.37086678241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45986.37086678241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45986.37086678241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45986.37086678241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45986.37086678241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45986.37086678241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45986.37086678241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45986.37086678241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45986.37086678241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45986.37086678241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45986.37086678241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45986.37086678241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45986.37086678241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45986.37086678241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45986.37086678241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45986.37086678241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45986.37086678241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45986.37086678241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45986.37086678241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45986.37086678241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45986.37086678241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45986.37086678241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45986.37086678241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45986.37086678241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45986.37086678241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45986.37086678241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45986.37086678241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45986.37086678241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45986.37086678241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45986.37086678241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45986.37086678241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45986.37086678241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45986.37086678241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45986.37086678241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45986.37086678241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45986.37086678241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45986.37086678241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45986.37086678241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45986.37086678241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45986.37086678241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45986.37086678241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45986.37086678241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45986.37086678241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45986.37086678241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45986.37086678241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45986.37086678241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45986.37086678241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45986.37086678241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45986.37086678241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45986.37086678241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45986.37086678241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45986.37086678241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45986.37086678241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45986.37086678241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45986.37086678241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45986.37086678241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45986.37086678241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45986.37086678241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45986.37086678241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45986.37086678241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45986.37086678241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45986.37086678241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45986.37086678241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45986.37086678241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45986.37086678241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45986.37086678241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45986.37086678241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45986.37086678241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45986.37086678241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45986.37086678241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45986.37086678241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45986.37086678241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45986.37086678241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45986.37086678241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45986.37086678241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45986.37086678241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45986.37086678241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45986.37086678241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45986.37086678241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45986.37086678241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45986.37086678241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45986.37086678241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45986.37086678241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45986.37086678241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45986.37086678241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45986.37086678241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45986.37086678241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45986.37086678241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45986.37086678241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45986.37086678241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45986.37086678241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45986.37086678241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45986.37086678241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45986.37086678241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45986.37086678241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45986.37086678241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45986.37086678241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45986.37086678241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45986.37086678241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45986.37086678241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45986.37086678241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45986.37086678241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45986.37086678241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45986.37086678241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45986.37086678241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45986.37086678241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45986.37086678241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45986.37086678241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45986.37086678241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45986.37086678241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45986.37086678241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45986.37086678241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45986.37086678241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45986.37086678241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45986.37086678241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45986.37086678241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45986.37086678241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45986.37086678241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45986.37086678241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45986.37086678241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45986.37086678241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45986.37086678241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45986.37086678241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45986.37086678241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45986.37086678241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45986.37086678241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45986.37086678241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45986.37086678241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45986.37086678241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45986.37086678241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45986.37086678241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45986.37086678241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45986.37086678241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45986.37086678241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45986.37086678241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45986.37086678241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45986.37086678241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45986.37086678241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45986.37086678241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45986.37086678241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45986.37086678241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45986.37086678241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45986.37086678241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45986.37086678241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45986.37086678241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45986.37086678241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45986.37086678241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45986.37086678241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45986.37086678241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45986.37086678241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45986.37086678241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45986.37086678241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45986.37086678241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45986.37086678241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45986.37086678241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45986.37086678241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45986.37086678241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45986.37086678241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45986.37086678241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45986.37086678241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45986.37086678241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45986.37086678241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45986.37086678241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45986.37086678241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45986.37086678241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45986.37086678241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45986.37086678241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45986.37086678241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45986.37086678241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45986.37086678241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45986.37086678241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45986.37086678241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45986.37086678241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45986.37086678241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45986.37086678241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45986.37086678241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45986.37086678241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45986.37086678241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45986.37086678241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45986.37086678241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45986.37086678241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45986.37086678241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45986.37086678241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45986.37086678241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45986.37086678241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45986.37086678241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45986.37086678241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45986.37086678241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45986.37086678241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45986.37086678241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45986.37086678241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45986.37086678241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45986.37086678241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45986.37086678241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45986.37086678241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45986.37086678241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45986.37086678241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45986.37086678241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45986.37086678241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45986.37086678241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45986.37086678241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45986.37086678241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45986.37086678241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45986.37086678241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45986.37086678241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45986.37086678241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45986.37086678241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45986.37086678241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45986.37086678241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45986.37086678241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45986.37086678241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45986.37086678241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45986.37086678241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45986.37086678241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45986.37086678241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45986.37086678241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45986.37086678241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45986.37086678241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45986.37086678241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45986.37086678241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45986.37086678241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45986.37086678241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45986.37086678241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45986.37086678241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45986.37086678241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45986.37086678241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45986.37086678241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45986.37086678241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45986.37086678241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45986.37086678241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45986.37086678241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45986.37086678241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45986.37086678241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45986.37086678241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45986.37086678241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45986.37086678241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45986.37086678241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45986.37086678241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45986.37086678241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45986.37086678241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45986.37086678241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45986.37086678241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45986.37086678241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45986.37086678241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45986.37086678241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45986.37086678241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45986.37086678241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45986.37086678241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45986.37086678241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45986.37086678241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45986.37086678241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45986.37086678241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45986.37086678241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45986.37086678241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45986.37086678241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45986.37086678241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45986.37086678241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45986.37086678241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45986.37086678241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45986.37086678241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45986.37086678241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45986.37086678241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45986.37086678241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45986.37086678241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45986.37086678241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45986.37086678241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45986.37086678241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45986.37086678241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45986.37086678241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45986.37086678241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45986.37086678241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45986.37086678241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45986.37086678241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45986.37086678241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45986.37086678241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45986.37086678241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45986.37086678241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45986.37086678241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45986.37086678241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45986.37086678241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45986.37086678241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45986.37086678241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45986.37086678241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45986.37086678241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45986.37086678241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45986.37086678241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45986.37086678241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45986.37086678241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45986.37086678241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45986.37086678241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45986.37086678241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45986.37086678241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45986.37086678241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45986.37086678241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45986.37086678241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45986.37086678241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45986.37086678241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45986.37086678241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45986.37086678241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45986.37086678241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45986.37086678241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45986.37086678241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45986.37086678241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45986.37086678241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45986.37086678241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45986.37086678241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45986.37086678241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45986.37086678241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45986.37086678241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45986.37086678241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45986.37086678241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45986.37086678241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45986.37086678241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45986.37086678241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45986.37086678241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45986.37086678241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45986.37086678241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45986.37086678241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45986.37086678241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45986.37086678241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45986.37086678241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45986.37086678241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45986.37086678241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45986.37086678241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45986.37086678241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45986.37086678241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45986.37086678241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45986.37086678241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45986.37086678241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45986.37086678241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45986.37086678241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45986.37086678241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45986.37086678241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45986.37086678241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45986.37086678241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45986.37086678241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45986.37086678241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45986.37086678241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45986.37086678241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45986.37086678241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45986.37086678241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45986.37086678241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45986.37086678241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45986.37086678241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45986.37086678241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45986.37086678241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45986.37086678241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45986.37086678241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45986.37086678241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45986.37086678241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45986.37086678241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45986.37086678241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45986.37086678241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45986.37086678241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45986.37086678241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45986.37086678241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45986.37086678241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45986.37086678241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45986.37086678241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45986.37086678241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45986.37086678241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45986.37086678241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45986.37086678241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45986.37086678241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45986.37086678241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45986.37086678241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45986.37086678241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45986.37086678241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45986.37086678241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45986.37086678241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45986.37086678241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45986.37086678241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45986.37086678241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45986.37086678241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45986.37086678241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45986.37086678241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45986.37086678241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45986.37086678241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45986.37086678241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45986.37086678241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45986.37086678241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45986.37086678241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45986.37086678241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45986.37086678241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45986.37086678241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45986.37086678241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45986.37086678241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45986.37086678241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45986.37086678241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45986.37086678241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45986.37086678241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45986.37086678241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45986.37086678241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45986.37086678241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45986.37086678241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45986.37086678241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45986.37086678241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45986.37086678241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45986.37086678241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45986.37086678241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45986.37086678241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45986.37086678241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45986.37086678241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45986.37086678241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45986.37086678241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45986.37086678241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45986.37086678241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45986.37086678241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45986.37086678241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45986.37086678241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45986.37086678241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45986.37086678241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45986.37086678241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45986.37086678241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45986.37086678241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45986.37086678241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45986.37086678241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45986.37086678241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45986.37086678241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45986.37086678241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45986.37086678241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45986.37086678241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45986.37086678241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45986.37086678241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45986.37086678241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45986.37086678241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45986.37086678241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45986.37086678241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45986.37086678241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45986.37086678241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45986.37086678241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45986.37086678241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45986.37086678241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45986.37086678241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45986.37086678241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45986.37086678241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45986.37086678241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45986.37086678241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45986.37086678241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45986.37086678241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45986.37086678241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45986.37086678241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45986.37086678241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45986.37086678241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45986.37086678241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45986.37086678241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45986.37086678241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45986.37086678241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45986.37086678241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45986.37086678241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45986.37086678241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45986.37086678241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45986.37086678241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45986.37086678241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45986.37086678241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45986.37086678241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45986.37086678241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45986.37086678241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45986.37086678241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45986.37086678241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45986.37086678241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45986.37086678241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45986.37086678241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45986.37086678241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45986.37086678241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45986.37086678241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45986.37086678241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45986.37086678241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45986.37086678241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45986.37086678241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45986.37086678241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45986.37086678241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45986.37086678241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45986.37086678241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45986.37086678241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45986.37086678241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45986.37086678241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45986.37086678241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45986.37086678241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45986.37086678241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45986.37086678241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45986.37086678241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45986.37086678241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45986.37086678241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45986.37086678241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45986.37086678241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45986.37086678241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45986.37086678241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45986.37086678241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45986.37086678241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45986.37086678241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45986.37086678241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45986.37086678241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45986.37086678241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45986.37086678241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45986.37086678241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45986.37086678241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45986.37086678241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45986.37086678241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45986.37086678241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45986.37086678241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45986.37086678241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45986.37086678241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45986.37086678241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45986.37086678241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45986.37086678241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45986.37086678241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45986.37086678241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45986.37086678241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45986.37086678241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45986.37086678241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45986.37086678241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45986.37086678241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45986.37086678241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45986.37086678241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45986.37086678241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45986.37086678241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45986.37086678241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45986.37086678241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45986.37086678241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45986.37086678241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45986.37086678241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45986.37086678241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45986.37086678241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45986.37086678241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45986.37086678241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45986.37086678241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45986.37086678241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45986.37086678241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45986.37086678241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45986.37086678241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45986.37086678241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45986.37086678241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45986.37086678241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45986.37086678241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45986.37086678241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45986.37086678241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45986.37086678241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45986.37086678241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45986.37086678241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45986.37086678241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45986.37086678241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45986.37086678241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45986.37086678241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45986.37086678241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45986.37086678241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45986.37086678241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45986.37086678241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45986.37086678241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45986.37086678241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45986.37086678241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45986.37086678241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45986.37086678241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45986.37086678241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45986.37086678241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45986.37086678241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45986.37086678241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45986.37086678241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45986.37086678241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45986.37086678241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45986.37086678241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45986.37086678241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45986.37086678241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45986.37086678241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45986.37086678241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45986.37086678241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45986.37086678241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45986.37086678241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45986.37086678241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45986.37086678241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45986.37086678241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45986.37086678241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45986.37086678241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45986.37086678241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45986.37086678241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45986.37086678241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45986.37086678241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45986.37086678241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45986.37086678241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45986.37086678241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45986.37086678241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45986.37086678241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45986.37086678241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45986.37086678241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45986.37086678241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45986.37086678241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45986.37086678241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45986.37086678241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45986.37086678241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45986.37086678241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45986.37086678241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45986.37086678241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45986.37086678241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45986.37086678241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45986.37086678241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45986.37086678241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45986.37086678241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45986.37086678241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45986.37086678241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45986.37086678241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45986.37086678241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45986.37086678241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45986.37086678241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45986.37086678241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45986.37086678241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45986.37086678241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45986.37086678241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45986.37086678241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45986.37086678241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45986.37086678241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45986.37086678241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45986.37086678241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45986.37086678241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45986.37086678241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45986.37086678241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45986.37086678241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45986.37086678241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45986.37086678241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45986.37086678241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45986.37086678241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45986.37086678241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45986.37086678241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45986.37086678241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45986.37086678241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45986.37086678241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45986.37086678241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45986.37086678241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45986.37086678241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45986.37086678241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45986.37086678241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45986.37086678241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45986.37086678241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45986.37086678241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45986.37086678241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45986.37086678241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45986.37086678241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45986.37086678241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45986.37086678241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45986.37086678241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45986.37086678241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45986.37086678241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45986.37086678241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45986.37086678241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45986.37086678241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45986.37086678241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45986.37086678241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45986.37086678241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45986.37086678241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45986.37086678241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45986.37086678241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45986.37086678241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282.89014918981411</v>
      </c>
      <c r="H2" s="95">
        <v>45703.474768518521</v>
      </c>
      <c r="I2" s="95" t="str">
        <f>IFERROR(VLOOKUP(D2,DB!A:F,6,0),"")</f>
        <v>SCECO</v>
      </c>
      <c r="J2" s="95" t="str">
        <f>IFERROR(VLOOKUP(D2,DB!A:G,7,0),"")</f>
        <v>Dead</v>
      </c>
      <c r="K2" s="97" t="s">
        <v>39115</v>
      </c>
      <c r="L2" s="91" t="str">
        <f>IFERROR(VLOOKUP(D2,DB!A:I,9,0),"")</f>
        <v>Latis</v>
      </c>
    </row>
    <row r="3" spans="1:16" ht="15" customHeight="1">
      <c r="A3" s="113"/>
      <c r="B3" s="113" t="str">
        <f>IFERROR(VLOOKUP(D3,DB!A:K,11,0),"")</f>
        <v/>
      </c>
      <c r="C3" s="93"/>
      <c r="D3" s="91" t="s">
        <v>39116</v>
      </c>
      <c r="E3" s="94"/>
      <c r="F3" s="95"/>
      <c r="G3" s="96">
        <f t="shared" ref="G3:G65" ca="1" si="0">IFERROR(NOW()-F3,"")</f>
        <v>45986.37086678241</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45986.37086678241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45986.37086678241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45986.37086678241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45986.37086678241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45986.37086678241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45986.37086678241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45986.37086678241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45986.37086678241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45986.37086678241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45986.37086678241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45986.37086678241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45986.37086678241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45986.37086678241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45986.37086678241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45986.37086678241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45986.37086678241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45986.37086678241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45986.37086678241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45986.37086678241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45986.37086678241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45986.37086678241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45986.37086678241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45986.37086678241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45986.37086678241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45986.37086678241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45986.37086678241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45986.37086678241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45986.37086678241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45986.37086678241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45986.37086678241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45986.37086678241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45986.37086678241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45986.37086678241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45986.37086678241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45986.37086678241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45986.37086678241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45986.37086678241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45986.37086678241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45986.37086678241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45986.37086678241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45986.37086678241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45986.37086678241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45986.37086678241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45986.37086678241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45986.37086678241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45986.37086678241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45986.37086678241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45986.37086678241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45986.37086678241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45986.37086678241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45986.37086678241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45986.37086678241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45986.37086678241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45986.37086678241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45986.37086678241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45986.37086678241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45986.37086678241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45986.37086678241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45986.37086678241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45986.37086678241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45986.37086678241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45986.37086678241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45986.37086678241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45986.37086678241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45986.37086678241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45986.37086678241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45986.37086678241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45986.37086678241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45986.37086678241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45986.37086678241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45986.37086678241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45986.37086678241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45986.37086678241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45986.37086678241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45986.37086678241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45986.37086678241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45986.37086678241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45986.37086678241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45986.37086678241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45986.37086678241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45986.37086678241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45986.37086678241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45986.37086678241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45986.37086678241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45986.37086678241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45986.37086678241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45986.37086678241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45986.37086678241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45986.37086678241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45986.37086678241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45986.37086678241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45986.37086678241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45986.37086678241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45986.37086678241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45986.37086678241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45986.37086678241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45986.37086678241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45986.37086678241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45986.37086678241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45986.37086678241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45986.37086678241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45986.37086678241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45986.37086678241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45986.37086678241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45986.37086678241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45986.37086678241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45986.37086678241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45986.37086678241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45986.37086678241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45986.37086678241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45986.37086678241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45986.37086678241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45986.37086678241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45986.37086678241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45986.37086678241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45986.37086678241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45986.37086678241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45986.37086678241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45986.37086678241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45986.37086678241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45986.37086678241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45986.37086678241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45986.37086678241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45986.37086678241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45986.37086678241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45986.37086678241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45986.37086678241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45986.37086678241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45986.37086678241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45986.37086678241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45986.37086678241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45986.37086678241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45986.37086678241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45986.37086678241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45986.37086678241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45986.37086678241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45986.37086678241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45986.37086678241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45986.37086678241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45986.37086678241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45986.37086678241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45986.37086678241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45986.37086678241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45986.37086678241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45986.37086678241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45986.37086678241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45986.37086678241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45986.37086678241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45986.37086678241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45986.37086678241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45986.37086678241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45986.37086678241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45986.37086678241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45986.37086678241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45986.37086678241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45986.37086678241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45986.37086678241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45986.37086678241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45986.37086678241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45986.37086678241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45986.37086678241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45986.37086678241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45986.37086678241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45986.37086678241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45986.37086678241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45986.37086678241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45986.37086678241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45986.37086678241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45986.37086678241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45986.37086678241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45986.37086678241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45986.37086678241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45986.37086678241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45986.37086678241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45986.37086678241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45986.37086678241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45986.37086678241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45986.37086678241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45986.37086678241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45986.37086678241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45986.37086678241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45986.37086678241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45986.37086678241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45986.37086678241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45986.37086678241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45986.37086678241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45986.37086678241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45986.37086678241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45986.37086678241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45986.37086678241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45986.37086678241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45986.37086678241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45986.37086678241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45986.37086678241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45986.37086678241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45986.37086678241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45986.37086678241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45986.37086678241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45986.37086678241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45986.37086678241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45986.37086678241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45986.37086678241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45986.37086678241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45986.37086678241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45986.37086678241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45986.37086678241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45986.37086678241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45986.37086678241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45986.37086678241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45986.37086678241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45986.37086678241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45986.37086678241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45986.37086678241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45986.37086678241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45986.37086678241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45986.37086678241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45986.37086678241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45986.37086678241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45986.37086678241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45986.37086678241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45986.37086678241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45986.37086678241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45986.37086678241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45986.37086678241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45986.37086678241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45986.37086678241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45986.37086678241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45986.37086678241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45986.37086678241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45986.37086678241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45986.37086678241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45986.37086678241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45986.37086678241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45986.37086678241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45986.37086678241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45986.37086678241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45986.37086678241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45986.37086678241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45986.37086678241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45986.37086678241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45986.37086678241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45986.37086678241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45986.37086678241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45986.37086678241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45986.37086678241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45986.37086678241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45986.37086678241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45986.37086678241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45986.37086678241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45986.37086678241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45986.37086678241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45986.37086678241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45986.37086678241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45986.37086678241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45986.37086678241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45986.37086678241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45986.37086678241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45986.37086678241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45986.37086678241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45986.37086678241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45986.37086678241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45986.37086678241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45986.37086678241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45986.37086678241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45986.37086678241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45986.37086678241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45986.37086678241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45986.37086678241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45986.37086678241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45986.37086678241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45986.37086678241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45986.37086678241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45986.37086678241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45986.37086678241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45986.37086678241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45986.37086678241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45986.37086678241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45986.37086678241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45986.37086678241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45986.37086678241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45986.37086678241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45986.37086678241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45986.37086678241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45986.37086678241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45986.37086678241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45986.37086678241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45986.37086678241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45986.37086678241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45986.37086678241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45986.37086678241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45986.37086678241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45986.37086678241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45986.37086678241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45986.37086678241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45986.37086678241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45986.37086678241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45986.37086678241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45986.37086678241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45986.37086678241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45986.37086678241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45986.37086678241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45986.37086678241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45986.37086678241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45986.37086678241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45986.37086678241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45986.37086678241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45986.37086678241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45986.37086678241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45986.37086678241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45986.37086678241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45986.37086678241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45986.37086678241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45986.37086678241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45986.37086678241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45986.37086678241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45986.37086678241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45986.37086678241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45986.37086678241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45986.37086678241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45986.37086678241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45986.37086678241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45986.37086678241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45986.37086678241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45986.37086678241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45986.37086678241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45986.37086678241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45986.37086678241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45986.37086678241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45986.37086678241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45986.37086678241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45986.37086678241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45986.37086678241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45986.37086678241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45986.37086678241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45986.37086678241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45986.37086678241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45986.37086678241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45986.37086678241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45986.37086678241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45986.37086678241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45986.37086678241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45986.37086678241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45986.37086678241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45986.37086678241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45986.37086678241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45986.37086678241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45986.37086678241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45986.37086678241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45986.37086678241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45986.37086678241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45986.37086678241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45986.37086678241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45986.37086678241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45986.37086678241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45986.37086678241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45986.37086678241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45986.37086678241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45986.37086678241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45986.37086678241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45986.37086678241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45986.37086678241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45986.37086678241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45986.37086678241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45986.37086678241</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94.538806597221992</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60.181989467593667</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37.709755671297899</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4.9975681712967344</v>
      </c>
      <c r="H5" s="122">
        <v>45981.360798611109</v>
      </c>
      <c r="I5" s="109" t="str">
        <f>IFERROR(VLOOKUP(D5,DB!A:F,6,0),"")</f>
        <v>SCECO</v>
      </c>
      <c r="J5" s="109" t="str">
        <f>IFERROR(VLOOKUP(D5,DB!A:G,7,0),"")</f>
        <v>Dead</v>
      </c>
      <c r="K5" s="109" t="s">
        <v>39124</v>
      </c>
      <c r="L5" s="109" t="str">
        <f>IFERROR(VLOOKUP(D5,DB!A:I,9,0),"")</f>
        <v>Latis</v>
      </c>
    </row>
    <row r="6" spans="1:13">
      <c r="A6" s="109" t="s">
        <v>39125</v>
      </c>
      <c r="B6" s="109" t="str">
        <f>IFERROR(VLOOKUP(D6,DB!A:K,11,0),"")</f>
        <v>R5</v>
      </c>
      <c r="C6" s="109">
        <v>1</v>
      </c>
      <c r="D6" s="109" t="s">
        <v>35154</v>
      </c>
      <c r="E6" s="109" t="s">
        <v>39021</v>
      </c>
      <c r="F6" s="122">
        <v>45986.359537037039</v>
      </c>
      <c r="G6" s="111">
        <f ca="1">IFERROR(NOW()-F6,"")</f>
        <v>1.1329745371767785E-2</v>
      </c>
      <c r="H6" s="122">
        <v>45986.353576388887</v>
      </c>
      <c r="I6" s="109" t="str">
        <f>IFERROR(VLOOKUP(D6,DB!A:F,6,0),"")</f>
        <v>Generator-SG</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45986.37086678241</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45986.37086678241</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45986.37086678241</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45986.37086678241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45986.37086678241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45986.37086678241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45986.37086678241</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45986.37086678241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45986.37086678241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45986.37086678241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45986.37086678241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45986.37086678241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45986.37086678241</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45986.37086678241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45986.37086678241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45986.37086678241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45986.37086678241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45986.37086678241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45986.37086678241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45986.37086678241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45986.37086678241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45986.37086678241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45986.37086678241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45986.37086678241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45986.37086678241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45986.37086678241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45986.37086678241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45986.37086678241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45986.37086678241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45986.37086678241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45986.37086678241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45986.37086678241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45986.37086678241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45986.37086678241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45986.37086678241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45986.37086678241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45986.37086678241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45986.37086678241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45986.37086678241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45986.37086678241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45986.37086678241</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tabSelected="1" workbookViewId="0">
      <selection activeCell="K11" sqref="K11"/>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39127</v>
      </c>
      <c r="B2" s="137" t="str">
        <f>IFERROR(VLOOKUP(D2,DB!A:K,11,0),"")</f>
        <v>R6</v>
      </c>
      <c r="C2" s="138">
        <v>1</v>
      </c>
      <c r="D2" s="137" t="s">
        <v>37390</v>
      </c>
      <c r="E2" s="109" t="s">
        <v>39021</v>
      </c>
      <c r="F2" s="139">
        <v>45986.22452546296</v>
      </c>
      <c r="G2" s="75">
        <f ca="1">IFERROR(NOW()-F2,"-")</f>
        <v>0.14634131945058471</v>
      </c>
      <c r="H2" s="139">
        <v>45986.2187037037</v>
      </c>
      <c r="I2" s="137" t="str">
        <f>IFERROR(VLOOKUP(D2,DB!A:F,6,0),"")</f>
        <v>Generator-SG</v>
      </c>
      <c r="J2" s="137" t="str">
        <f>IFERROR(VLOOKUP(D2,DB!A:G,7,0),"")</f>
        <v>Vandalized</v>
      </c>
      <c r="K2" s="140" t="s">
        <v>39128</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39129</v>
      </c>
      <c r="B3" s="137" t="str">
        <f>IFERROR(VLOOKUP(D3,DB!A:K,11,0),"")</f>
        <v>R6</v>
      </c>
      <c r="C3" s="138">
        <v>1</v>
      </c>
      <c r="D3" s="154" t="s">
        <v>38995</v>
      </c>
      <c r="E3" s="109" t="s">
        <v>39021</v>
      </c>
      <c r="F3" s="139">
        <v>45986.339687500003</v>
      </c>
      <c r="G3" s="75">
        <f ca="1">IFERROR(NOW()-F3,"-")</f>
        <v>3.1179282406810671E-2</v>
      </c>
      <c r="H3" s="139">
        <v>45986.323634259257</v>
      </c>
      <c r="I3" s="137" t="str">
        <f>IFERROR(VLOOKUP(D3,DB!A:F,6,0),"")</f>
        <v>Generator-SG</v>
      </c>
      <c r="J3" s="137" t="str">
        <f>IFERROR(VLOOKUP(D3,DB!A:G,7,0),"")</f>
        <v>Vandalized</v>
      </c>
      <c r="K3" s="140" t="s">
        <v>39130</v>
      </c>
      <c r="L3" s="141" t="str">
        <f>IFERROR(VLOOKUP(D3,DB!A:I,9,0),"")</f>
        <v>Latis</v>
      </c>
    </row>
    <row r="4" spans="1:16383" ht="31.5" customHeight="1">
      <c r="A4" s="136"/>
      <c r="B4" s="137" t="str">
        <f>IFERROR(VLOOKUP(D4,DB!A:K,11,0),"")</f>
        <v/>
      </c>
      <c r="C4" s="138"/>
      <c r="D4" s="137"/>
      <c r="E4" s="109"/>
      <c r="F4" s="139"/>
      <c r="G4" s="75">
        <f ca="1">IFERROR(NOW()-F4,"-")</f>
        <v>45986.37086678241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45986.37086678241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45986.37086678241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45986.37086678241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45986.37086678241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45986.37086678241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45986.37086678241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45986.37086678241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45986.37086678241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45986.37086678241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45986.37086678241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45986.37086678241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45986.37086678241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45986.37086678241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45986.37086678241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45986.37086678241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45986.37086678241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45986.37086678241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45986.37086678241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45986.37086678241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45986.37086678241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45986.37086678241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45986.37086678241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45986.37086678241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45986.37086678241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45986.37086678241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45986.37086678241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45986.37086678241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45986.37086678241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45986.37086678241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45986.37086678241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45986.37086678241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45986.37086678241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45986.37086678241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45986.37086678241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45986.37086678241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45986.37086678241</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45986.37086678241</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45986.37086678241</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2025-11-25T05:54:13Z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